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worksheets/sheet20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18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35580" windowHeight="18760" tabRatio="825" activeTab="8"/>
  </bookViews>
  <sheets>
    <sheet name="Forside" sheetId="24" r:id="rId1"/>
    <sheet name="J 13" sheetId="1" r:id="rId2"/>
    <sheet name="J 14" sheetId="2" r:id="rId3"/>
    <sheet name="J 15" sheetId="5" r:id="rId4"/>
    <sheet name="J 16" sheetId="6" r:id="rId5"/>
    <sheet name="G 13" sheetId="4" r:id="rId6"/>
    <sheet name="G 14" sheetId="7" r:id="rId7"/>
    <sheet name="G 15" sheetId="9" r:id="rId8"/>
    <sheet name="G 16" sheetId="8" r:id="rId9"/>
    <sheet name="K 17" sheetId="10" r:id="rId10"/>
    <sheet name="K 18" sheetId="16" r:id="rId11"/>
    <sheet name="K 19" sheetId="15" r:id="rId12"/>
    <sheet name="K 20-21" sheetId="14" r:id="rId13"/>
    <sheet name="K Sr" sheetId="22" r:id="rId14"/>
    <sheet name="M 17" sheetId="12" r:id="rId15"/>
    <sheet name="M 18" sheetId="11" r:id="rId16"/>
    <sheet name="M 19" sheetId="17" r:id="rId17"/>
    <sheet name="M 20-21" sheetId="19" r:id="rId18"/>
    <sheet name="M Sr" sheetId="23" r:id="rId19"/>
    <sheet name="Poengberegning" sheetId="20" r:id="rId20"/>
  </sheets>
  <definedNames>
    <definedName name="_xlnm.Print_Area" localSheetId="0">Forside!$B$2:$J$31</definedName>
    <definedName name="_xlnm.Print_Area" localSheetId="1">'J 13'!$A$3:$F$22</definedName>
    <definedName name="_xlnm.Print_Area" localSheetId="19">Poengberegning!$A$1:$I$56</definedName>
  </definedName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0" i="24"/>
  <c r="C30"/>
  <c r="E29"/>
  <c r="C29"/>
  <c r="E28"/>
  <c r="C28"/>
  <c r="E27"/>
  <c r="C27"/>
  <c r="E26"/>
  <c r="C26"/>
  <c r="E25"/>
  <c r="C25"/>
  <c r="E24"/>
  <c r="C24"/>
  <c r="E23"/>
  <c r="C23"/>
  <c r="E20"/>
  <c r="C20"/>
  <c r="E19"/>
  <c r="C19"/>
  <c r="E18"/>
  <c r="C18"/>
  <c r="E17"/>
  <c r="C17"/>
  <c r="E15"/>
  <c r="C15"/>
  <c r="E14"/>
  <c r="C14"/>
  <c r="E13"/>
  <c r="C13"/>
  <c r="C35"/>
  <c r="C36"/>
  <c r="C37"/>
  <c r="C38"/>
  <c r="C39"/>
  <c r="C43"/>
  <c r="AA60" i="4"/>
  <c r="Y60"/>
  <c r="X60"/>
  <c r="P60"/>
  <c r="O60"/>
  <c r="F60"/>
  <c r="E60"/>
  <c r="D60"/>
  <c r="AA59"/>
  <c r="Y59"/>
  <c r="X59"/>
  <c r="P59"/>
  <c r="O59"/>
  <c r="F59"/>
  <c r="E59"/>
  <c r="D59"/>
  <c r="AA58"/>
  <c r="Y58"/>
  <c r="X58"/>
  <c r="P58"/>
  <c r="O58"/>
  <c r="F58"/>
  <c r="E58"/>
  <c r="D58"/>
  <c r="AA57"/>
  <c r="Y57"/>
  <c r="X57"/>
  <c r="P57"/>
  <c r="O57"/>
  <c r="F57"/>
  <c r="E57"/>
  <c r="D57"/>
  <c r="AA56"/>
  <c r="Y56"/>
  <c r="X56"/>
  <c r="P56"/>
  <c r="O56"/>
  <c r="F56"/>
  <c r="E56"/>
  <c r="D56"/>
  <c r="AA55"/>
  <c r="Y55"/>
  <c r="X55"/>
  <c r="P55"/>
  <c r="O55"/>
  <c r="F55"/>
  <c r="E55"/>
  <c r="D55"/>
  <c r="AA54"/>
  <c r="Y54"/>
  <c r="X54"/>
  <c r="P54"/>
  <c r="O54"/>
  <c r="F54"/>
  <c r="E54"/>
  <c r="D54"/>
  <c r="AA53"/>
  <c r="Y53"/>
  <c r="X53"/>
  <c r="P53"/>
  <c r="O53"/>
  <c r="F53"/>
  <c r="E53"/>
  <c r="D53"/>
  <c r="AA52"/>
  <c r="Y52"/>
  <c r="X52"/>
  <c r="P52"/>
  <c r="O52"/>
  <c r="F52"/>
  <c r="E52"/>
  <c r="D52"/>
  <c r="AA51"/>
  <c r="Y51"/>
  <c r="X51"/>
  <c r="P51"/>
  <c r="O51"/>
  <c r="F51"/>
  <c r="E51"/>
  <c r="D51"/>
  <c r="AA50"/>
  <c r="Y50"/>
  <c r="X50"/>
  <c r="P50"/>
  <c r="O50"/>
  <c r="F50"/>
  <c r="E50"/>
  <c r="D50"/>
  <c r="AA49"/>
  <c r="Y49"/>
  <c r="X49"/>
  <c r="P49"/>
  <c r="O49"/>
  <c r="F49"/>
  <c r="E49"/>
  <c r="D49"/>
  <c r="AA48"/>
  <c r="Y48"/>
  <c r="X48"/>
  <c r="P48"/>
  <c r="O48"/>
  <c r="F48"/>
  <c r="E48"/>
  <c r="D48"/>
  <c r="AA47"/>
  <c r="Y47"/>
  <c r="X47"/>
  <c r="P47"/>
  <c r="O47"/>
  <c r="F47"/>
  <c r="E47"/>
  <c r="D47"/>
  <c r="AA46"/>
  <c r="Y46"/>
  <c r="X46"/>
  <c r="P46"/>
  <c r="O46"/>
  <c r="F46"/>
  <c r="E46"/>
  <c r="D46"/>
  <c r="AA45"/>
  <c r="Y45"/>
  <c r="X45"/>
  <c r="P45"/>
  <c r="O45"/>
  <c r="F45"/>
  <c r="E45"/>
  <c r="D45"/>
  <c r="AA44"/>
  <c r="Y44"/>
  <c r="X44"/>
  <c r="P44"/>
  <c r="O44"/>
  <c r="F44"/>
  <c r="E44"/>
  <c r="D44"/>
  <c r="AA43"/>
  <c r="Y43"/>
  <c r="X43"/>
  <c r="P43"/>
  <c r="O43"/>
  <c r="F43"/>
  <c r="E43"/>
  <c r="D43"/>
  <c r="AA42"/>
  <c r="Y42"/>
  <c r="X42"/>
  <c r="P42"/>
  <c r="O42"/>
  <c r="F42"/>
  <c r="E42"/>
  <c r="D42"/>
  <c r="AA41"/>
  <c r="Y41"/>
  <c r="X41"/>
  <c r="P41"/>
  <c r="O41"/>
  <c r="F41"/>
  <c r="E41"/>
  <c r="D41"/>
  <c r="AA40"/>
  <c r="Y40"/>
  <c r="X40"/>
  <c r="P40"/>
  <c r="O40"/>
  <c r="F40"/>
  <c r="E40"/>
  <c r="D40"/>
  <c r="AA39"/>
  <c r="Y39"/>
  <c r="X39"/>
  <c r="P39"/>
  <c r="O39"/>
  <c r="F39"/>
  <c r="E39"/>
  <c r="D39"/>
  <c r="AA38"/>
  <c r="Y38"/>
  <c r="X38"/>
  <c r="P38"/>
  <c r="O38"/>
  <c r="F38"/>
  <c r="E38"/>
  <c r="D38"/>
  <c r="AA37"/>
  <c r="Y37"/>
  <c r="X37"/>
  <c r="P37"/>
  <c r="O37"/>
  <c r="F37"/>
  <c r="E37"/>
  <c r="D37"/>
  <c r="AA36"/>
  <c r="Y36"/>
  <c r="X36"/>
  <c r="P36"/>
  <c r="O36"/>
  <c r="F36"/>
  <c r="E36"/>
  <c r="D36"/>
  <c r="AA35"/>
  <c r="Y35"/>
  <c r="X35"/>
  <c r="P35"/>
  <c r="O35"/>
  <c r="F35"/>
  <c r="E35"/>
  <c r="D35"/>
  <c r="AA34"/>
  <c r="Y34"/>
  <c r="X34"/>
  <c r="P34"/>
  <c r="O34"/>
  <c r="F34"/>
  <c r="E34"/>
  <c r="D34"/>
  <c r="AA33"/>
  <c r="Y33"/>
  <c r="X33"/>
  <c r="P33"/>
  <c r="O33"/>
  <c r="F33"/>
  <c r="E33"/>
  <c r="D33"/>
  <c r="AA32"/>
  <c r="Y32"/>
  <c r="X32"/>
  <c r="P32"/>
  <c r="O32"/>
  <c r="F32"/>
  <c r="E32"/>
  <c r="D32"/>
  <c r="AA31"/>
  <c r="Y31"/>
  <c r="X31"/>
  <c r="P31"/>
  <c r="O31"/>
  <c r="F31"/>
  <c r="E31"/>
  <c r="D31"/>
  <c r="AA30"/>
  <c r="Y30"/>
  <c r="X30"/>
  <c r="P30"/>
  <c r="O30"/>
  <c r="F30"/>
  <c r="E30"/>
  <c r="D30"/>
  <c r="AA29"/>
  <c r="Y29"/>
  <c r="X29"/>
  <c r="P29"/>
  <c r="O29"/>
  <c r="F29"/>
  <c r="E29"/>
  <c r="D29"/>
  <c r="AA28"/>
  <c r="Y28"/>
  <c r="X28"/>
  <c r="P28"/>
  <c r="O28"/>
  <c r="F28"/>
  <c r="E28"/>
  <c r="D28"/>
  <c r="AA27"/>
  <c r="Y27"/>
  <c r="X27"/>
  <c r="P27"/>
  <c r="O27"/>
  <c r="F27"/>
  <c r="E27"/>
  <c r="D27"/>
  <c r="AA26"/>
  <c r="Y26"/>
  <c r="X26"/>
  <c r="P26"/>
  <c r="O26"/>
  <c r="F26"/>
  <c r="E26"/>
  <c r="D26"/>
  <c r="AA25"/>
  <c r="Y25"/>
  <c r="X25"/>
  <c r="P25"/>
  <c r="O25"/>
  <c r="F25"/>
  <c r="E25"/>
  <c r="D25"/>
  <c r="AA24"/>
  <c r="Y24"/>
  <c r="X24"/>
  <c r="P24"/>
  <c r="O24"/>
  <c r="F24"/>
  <c r="E24"/>
  <c r="D24"/>
  <c r="AA23"/>
  <c r="Y23"/>
  <c r="X23"/>
  <c r="P23"/>
  <c r="O23"/>
  <c r="F23"/>
  <c r="E23"/>
  <c r="D23"/>
  <c r="AA22"/>
  <c r="Y22"/>
  <c r="X22"/>
  <c r="P22"/>
  <c r="O22"/>
  <c r="F22"/>
  <c r="E22"/>
  <c r="D22"/>
  <c r="AA21"/>
  <c r="Y21"/>
  <c r="X21"/>
  <c r="P21"/>
  <c r="O21"/>
  <c r="F21"/>
  <c r="E21"/>
  <c r="D21"/>
  <c r="AA20"/>
  <c r="Y20"/>
  <c r="X20"/>
  <c r="P20"/>
  <c r="O20"/>
  <c r="F20"/>
  <c r="E20"/>
  <c r="D20"/>
  <c r="AA19"/>
  <c r="Y19"/>
  <c r="X19"/>
  <c r="P19"/>
  <c r="O19"/>
  <c r="F19"/>
  <c r="E19"/>
  <c r="D19"/>
  <c r="AA18"/>
  <c r="Y18"/>
  <c r="X18"/>
  <c r="P18"/>
  <c r="O18"/>
  <c r="F18"/>
  <c r="E18"/>
  <c r="D18"/>
  <c r="AA17"/>
  <c r="Y17"/>
  <c r="X17"/>
  <c r="P17"/>
  <c r="O17"/>
  <c r="F17"/>
  <c r="E17"/>
  <c r="D17"/>
  <c r="AA16"/>
  <c r="Y16"/>
  <c r="X16"/>
  <c r="P16"/>
  <c r="O16"/>
  <c r="F16"/>
  <c r="E16"/>
  <c r="D16"/>
  <c r="AA15"/>
  <c r="Y15"/>
  <c r="X15"/>
  <c r="P15"/>
  <c r="O15"/>
  <c r="F15"/>
  <c r="E15"/>
  <c r="D15"/>
  <c r="AA14"/>
  <c r="Y14"/>
  <c r="X14"/>
  <c r="P14"/>
  <c r="O14"/>
  <c r="F14"/>
  <c r="E14"/>
  <c r="D14"/>
  <c r="AA13"/>
  <c r="Y13"/>
  <c r="X13"/>
  <c r="P13"/>
  <c r="O13"/>
  <c r="F13"/>
  <c r="E13"/>
  <c r="D13"/>
  <c r="AA12"/>
  <c r="Y12"/>
  <c r="X12"/>
  <c r="P12"/>
  <c r="O12"/>
  <c r="F12"/>
  <c r="E12"/>
  <c r="D12"/>
  <c r="AA11"/>
  <c r="Y11"/>
  <c r="X11"/>
  <c r="P11"/>
  <c r="O11"/>
  <c r="F11"/>
  <c r="E11"/>
  <c r="D11"/>
  <c r="AA10"/>
  <c r="Y10"/>
  <c r="X10"/>
  <c r="P10"/>
  <c r="O10"/>
  <c r="F10"/>
  <c r="E10"/>
  <c r="D10"/>
  <c r="AA9"/>
  <c r="Y9"/>
  <c r="X9"/>
  <c r="P9"/>
  <c r="O9"/>
  <c r="F9"/>
  <c r="E9"/>
  <c r="D9"/>
  <c r="AA8"/>
  <c r="Y8"/>
  <c r="X8"/>
  <c r="P8"/>
  <c r="O8"/>
  <c r="F8"/>
  <c r="E8"/>
  <c r="D8"/>
  <c r="AA7"/>
  <c r="Y7"/>
  <c r="X7"/>
  <c r="P7"/>
  <c r="O7"/>
  <c r="F7"/>
  <c r="E7"/>
  <c r="D7"/>
  <c r="AA6"/>
  <c r="Y6"/>
  <c r="X6"/>
  <c r="P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AA3"/>
  <c r="W3"/>
  <c r="V3"/>
  <c r="U3"/>
  <c r="T3"/>
  <c r="S3"/>
  <c r="R3"/>
  <c r="Q3"/>
  <c r="M3"/>
  <c r="L3"/>
  <c r="K3"/>
  <c r="J3"/>
  <c r="I3"/>
  <c r="H3"/>
  <c r="G3"/>
  <c r="D2"/>
  <c r="B2"/>
  <c r="Q1"/>
  <c r="K1"/>
  <c r="J1"/>
  <c r="I1"/>
  <c r="H1"/>
  <c r="AA57" i="7"/>
  <c r="Y57"/>
  <c r="X57"/>
  <c r="P57"/>
  <c r="O57"/>
  <c r="F57"/>
  <c r="E57"/>
  <c r="D57"/>
  <c r="AA56"/>
  <c r="Y56"/>
  <c r="X56"/>
  <c r="P56"/>
  <c r="O56"/>
  <c r="F56"/>
  <c r="E56"/>
  <c r="D56"/>
  <c r="AA55"/>
  <c r="Y55"/>
  <c r="X55"/>
  <c r="P55"/>
  <c r="O55"/>
  <c r="F55"/>
  <c r="E55"/>
  <c r="D55"/>
  <c r="AA54"/>
  <c r="Y54"/>
  <c r="X54"/>
  <c r="P54"/>
  <c r="O54"/>
  <c r="F54"/>
  <c r="E54"/>
  <c r="D54"/>
  <c r="AA53"/>
  <c r="Y53"/>
  <c r="X53"/>
  <c r="P53"/>
  <c r="O53"/>
  <c r="F53"/>
  <c r="E53"/>
  <c r="D53"/>
  <c r="AA52"/>
  <c r="Y52"/>
  <c r="X52"/>
  <c r="P52"/>
  <c r="O52"/>
  <c r="F52"/>
  <c r="E52"/>
  <c r="D52"/>
  <c r="AA51"/>
  <c r="Y51"/>
  <c r="X51"/>
  <c r="P51"/>
  <c r="O51"/>
  <c r="F51"/>
  <c r="E51"/>
  <c r="D51"/>
  <c r="AA50"/>
  <c r="Y50"/>
  <c r="X50"/>
  <c r="P50"/>
  <c r="O50"/>
  <c r="F50"/>
  <c r="E50"/>
  <c r="D50"/>
  <c r="AA49"/>
  <c r="Y49"/>
  <c r="X49"/>
  <c r="P49"/>
  <c r="O49"/>
  <c r="F49"/>
  <c r="E49"/>
  <c r="D49"/>
  <c r="AA48"/>
  <c r="Y48"/>
  <c r="X48"/>
  <c r="P48"/>
  <c r="O48"/>
  <c r="F48"/>
  <c r="E48"/>
  <c r="D48"/>
  <c r="AA47"/>
  <c r="Y47"/>
  <c r="X47"/>
  <c r="P47"/>
  <c r="O47"/>
  <c r="F47"/>
  <c r="E47"/>
  <c r="D47"/>
  <c r="AA46"/>
  <c r="Y46"/>
  <c r="X46"/>
  <c r="P46"/>
  <c r="O46"/>
  <c r="F46"/>
  <c r="E46"/>
  <c r="D46"/>
  <c r="AA45"/>
  <c r="Y45"/>
  <c r="X45"/>
  <c r="P45"/>
  <c r="O45"/>
  <c r="F45"/>
  <c r="E45"/>
  <c r="D45"/>
  <c r="AA44"/>
  <c r="Y44"/>
  <c r="X44"/>
  <c r="P44"/>
  <c r="O44"/>
  <c r="F44"/>
  <c r="E44"/>
  <c r="D44"/>
  <c r="AA43"/>
  <c r="Y43"/>
  <c r="X43"/>
  <c r="P43"/>
  <c r="O43"/>
  <c r="F43"/>
  <c r="E43"/>
  <c r="D43"/>
  <c r="AA42"/>
  <c r="Y42"/>
  <c r="X42"/>
  <c r="P42"/>
  <c r="O42"/>
  <c r="F42"/>
  <c r="E42"/>
  <c r="D42"/>
  <c r="AA41"/>
  <c r="Y41"/>
  <c r="X41"/>
  <c r="P41"/>
  <c r="O41"/>
  <c r="F41"/>
  <c r="E41"/>
  <c r="D41"/>
  <c r="AA40"/>
  <c r="Y40"/>
  <c r="X40"/>
  <c r="P40"/>
  <c r="O40"/>
  <c r="F40"/>
  <c r="E40"/>
  <c r="D40"/>
  <c r="AA39"/>
  <c r="Y39"/>
  <c r="X39"/>
  <c r="P39"/>
  <c r="O39"/>
  <c r="F39"/>
  <c r="E39"/>
  <c r="D39"/>
  <c r="AA38"/>
  <c r="Y38"/>
  <c r="X38"/>
  <c r="P38"/>
  <c r="O38"/>
  <c r="F38"/>
  <c r="E38"/>
  <c r="D38"/>
  <c r="AA37"/>
  <c r="Y37"/>
  <c r="X37"/>
  <c r="P37"/>
  <c r="O37"/>
  <c r="F37"/>
  <c r="E37"/>
  <c r="D37"/>
  <c r="AA36"/>
  <c r="Y36"/>
  <c r="X36"/>
  <c r="P36"/>
  <c r="O36"/>
  <c r="F36"/>
  <c r="E36"/>
  <c r="D36"/>
  <c r="AA35"/>
  <c r="Y35"/>
  <c r="X35"/>
  <c r="P35"/>
  <c r="O35"/>
  <c r="F35"/>
  <c r="E35"/>
  <c r="D35"/>
  <c r="AA34"/>
  <c r="Y34"/>
  <c r="X34"/>
  <c r="P34"/>
  <c r="O34"/>
  <c r="F34"/>
  <c r="E34"/>
  <c r="D34"/>
  <c r="AA33"/>
  <c r="Y33"/>
  <c r="X33"/>
  <c r="P33"/>
  <c r="O33"/>
  <c r="F33"/>
  <c r="E33"/>
  <c r="D33"/>
  <c r="AA32"/>
  <c r="Y32"/>
  <c r="X32"/>
  <c r="P32"/>
  <c r="O32"/>
  <c r="F32"/>
  <c r="E32"/>
  <c r="D32"/>
  <c r="AA31"/>
  <c r="Y31"/>
  <c r="X31"/>
  <c r="P31"/>
  <c r="O31"/>
  <c r="F31"/>
  <c r="E31"/>
  <c r="D31"/>
  <c r="AA30"/>
  <c r="Y30"/>
  <c r="X30"/>
  <c r="P30"/>
  <c r="O30"/>
  <c r="F30"/>
  <c r="E30"/>
  <c r="D30"/>
  <c r="AA29"/>
  <c r="Y29"/>
  <c r="X29"/>
  <c r="P29"/>
  <c r="O29"/>
  <c r="F29"/>
  <c r="E29"/>
  <c r="D29"/>
  <c r="AA28"/>
  <c r="Y28"/>
  <c r="X28"/>
  <c r="P28"/>
  <c r="O28"/>
  <c r="F28"/>
  <c r="E28"/>
  <c r="D28"/>
  <c r="AA27"/>
  <c r="Y27"/>
  <c r="X27"/>
  <c r="P27"/>
  <c r="O27"/>
  <c r="F27"/>
  <c r="E27"/>
  <c r="D27"/>
  <c r="AA26"/>
  <c r="Y26"/>
  <c r="X26"/>
  <c r="P26"/>
  <c r="O26"/>
  <c r="F26"/>
  <c r="E26"/>
  <c r="D26"/>
  <c r="AA25"/>
  <c r="Y25"/>
  <c r="X25"/>
  <c r="P25"/>
  <c r="O25"/>
  <c r="F25"/>
  <c r="E25"/>
  <c r="D25"/>
  <c r="AA24"/>
  <c r="Y24"/>
  <c r="X24"/>
  <c r="P24"/>
  <c r="O24"/>
  <c r="F24"/>
  <c r="E24"/>
  <c r="D24"/>
  <c r="AA23"/>
  <c r="Y23"/>
  <c r="X23"/>
  <c r="P23"/>
  <c r="O23"/>
  <c r="F23"/>
  <c r="E23"/>
  <c r="D23"/>
  <c r="AA22"/>
  <c r="Y22"/>
  <c r="X22"/>
  <c r="P22"/>
  <c r="O22"/>
  <c r="F22"/>
  <c r="E22"/>
  <c r="D22"/>
  <c r="AA21"/>
  <c r="Y21"/>
  <c r="X21"/>
  <c r="P21"/>
  <c r="O21"/>
  <c r="F21"/>
  <c r="E21"/>
  <c r="D21"/>
  <c r="AA20"/>
  <c r="Y20"/>
  <c r="X20"/>
  <c r="P20"/>
  <c r="O20"/>
  <c r="F20"/>
  <c r="E20"/>
  <c r="D20"/>
  <c r="AA19"/>
  <c r="Y19"/>
  <c r="X19"/>
  <c r="P19"/>
  <c r="O19"/>
  <c r="F19"/>
  <c r="E19"/>
  <c r="D19"/>
  <c r="AA18"/>
  <c r="Y18"/>
  <c r="X18"/>
  <c r="P18"/>
  <c r="O18"/>
  <c r="F18"/>
  <c r="E18"/>
  <c r="D18"/>
  <c r="AA17"/>
  <c r="Y17"/>
  <c r="X17"/>
  <c r="P17"/>
  <c r="O17"/>
  <c r="F17"/>
  <c r="E17"/>
  <c r="D17"/>
  <c r="AA16"/>
  <c r="Y16"/>
  <c r="X16"/>
  <c r="P16"/>
  <c r="O16"/>
  <c r="F16"/>
  <c r="E16"/>
  <c r="D16"/>
  <c r="AA15"/>
  <c r="Y15"/>
  <c r="X15"/>
  <c r="P15"/>
  <c r="O15"/>
  <c r="F15"/>
  <c r="E15"/>
  <c r="D15"/>
  <c r="AA14"/>
  <c r="Y14"/>
  <c r="X14"/>
  <c r="P14"/>
  <c r="O14"/>
  <c r="F14"/>
  <c r="E14"/>
  <c r="D14"/>
  <c r="AA13"/>
  <c r="Y13"/>
  <c r="X13"/>
  <c r="P13"/>
  <c r="O13"/>
  <c r="F13"/>
  <c r="E13"/>
  <c r="D13"/>
  <c r="AA12"/>
  <c r="Y12"/>
  <c r="X12"/>
  <c r="P12"/>
  <c r="O12"/>
  <c r="F12"/>
  <c r="E12"/>
  <c r="D12"/>
  <c r="AA11"/>
  <c r="Y11"/>
  <c r="X11"/>
  <c r="P11"/>
  <c r="O11"/>
  <c r="F11"/>
  <c r="E11"/>
  <c r="D11"/>
  <c r="AA10"/>
  <c r="Y10"/>
  <c r="X10"/>
  <c r="P10"/>
  <c r="O10"/>
  <c r="F10"/>
  <c r="E10"/>
  <c r="D10"/>
  <c r="AA9"/>
  <c r="Y9"/>
  <c r="X9"/>
  <c r="P9"/>
  <c r="O9"/>
  <c r="F9"/>
  <c r="E9"/>
  <c r="D9"/>
  <c r="AA8"/>
  <c r="Y8"/>
  <c r="X8"/>
  <c r="P8"/>
  <c r="O8"/>
  <c r="F8"/>
  <c r="E8"/>
  <c r="D8"/>
  <c r="AA7"/>
  <c r="Y7"/>
  <c r="X7"/>
  <c r="P7"/>
  <c r="O7"/>
  <c r="F7"/>
  <c r="E7"/>
  <c r="D7"/>
  <c r="AA6"/>
  <c r="Y6"/>
  <c r="X6"/>
  <c r="P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AA3"/>
  <c r="W3"/>
  <c r="V3"/>
  <c r="U3"/>
  <c r="T3"/>
  <c r="S3"/>
  <c r="R3"/>
  <c r="Q3"/>
  <c r="M3"/>
  <c r="L3"/>
  <c r="K3"/>
  <c r="J3"/>
  <c r="I3"/>
  <c r="H3"/>
  <c r="G3"/>
  <c r="D2"/>
  <c r="B2"/>
  <c r="Q1"/>
  <c r="K1"/>
  <c r="J1"/>
  <c r="I1"/>
  <c r="H1"/>
  <c r="AA44" i="9"/>
  <c r="Y44"/>
  <c r="X44"/>
  <c r="P44"/>
  <c r="O44"/>
  <c r="F44"/>
  <c r="E44"/>
  <c r="D44"/>
  <c r="AA43"/>
  <c r="Y43"/>
  <c r="X43"/>
  <c r="P43"/>
  <c r="O43"/>
  <c r="F43"/>
  <c r="E43"/>
  <c r="D43"/>
  <c r="AA42"/>
  <c r="Y42"/>
  <c r="X42"/>
  <c r="P42"/>
  <c r="O42"/>
  <c r="F42"/>
  <c r="E42"/>
  <c r="D42"/>
  <c r="AA41"/>
  <c r="Y41"/>
  <c r="X41"/>
  <c r="P41"/>
  <c r="O41"/>
  <c r="F41"/>
  <c r="E41"/>
  <c r="D41"/>
  <c r="AA40"/>
  <c r="Y40"/>
  <c r="X40"/>
  <c r="P40"/>
  <c r="O40"/>
  <c r="F40"/>
  <c r="E40"/>
  <c r="D40"/>
  <c r="AA39"/>
  <c r="Y39"/>
  <c r="X39"/>
  <c r="P39"/>
  <c r="O39"/>
  <c r="F39"/>
  <c r="E39"/>
  <c r="D39"/>
  <c r="AA38"/>
  <c r="Y38"/>
  <c r="X38"/>
  <c r="P38"/>
  <c r="O38"/>
  <c r="F38"/>
  <c r="E38"/>
  <c r="D38"/>
  <c r="AA37"/>
  <c r="Y37"/>
  <c r="X37"/>
  <c r="P37"/>
  <c r="O37"/>
  <c r="F37"/>
  <c r="E37"/>
  <c r="D37"/>
  <c r="AA36"/>
  <c r="Y36"/>
  <c r="X36"/>
  <c r="P36"/>
  <c r="O36"/>
  <c r="F36"/>
  <c r="E36"/>
  <c r="D36"/>
  <c r="AA35"/>
  <c r="Y35"/>
  <c r="X35"/>
  <c r="P35"/>
  <c r="O35"/>
  <c r="F35"/>
  <c r="E35"/>
  <c r="D35"/>
  <c r="AA34"/>
  <c r="Y34"/>
  <c r="X34"/>
  <c r="P34"/>
  <c r="O34"/>
  <c r="F34"/>
  <c r="E34"/>
  <c r="D34"/>
  <c r="AA33"/>
  <c r="Y33"/>
  <c r="X33"/>
  <c r="P33"/>
  <c r="O33"/>
  <c r="F33"/>
  <c r="E33"/>
  <c r="D33"/>
  <c r="AA32"/>
  <c r="Y32"/>
  <c r="X32"/>
  <c r="P32"/>
  <c r="O32"/>
  <c r="F32"/>
  <c r="E32"/>
  <c r="D32"/>
  <c r="AA31"/>
  <c r="Y31"/>
  <c r="X31"/>
  <c r="P31"/>
  <c r="O31"/>
  <c r="F31"/>
  <c r="E31"/>
  <c r="D31"/>
  <c r="AA30"/>
  <c r="Y30"/>
  <c r="X30"/>
  <c r="P30"/>
  <c r="O30"/>
  <c r="F30"/>
  <c r="E30"/>
  <c r="D30"/>
  <c r="AA29"/>
  <c r="Y29"/>
  <c r="X29"/>
  <c r="P29"/>
  <c r="O29"/>
  <c r="F29"/>
  <c r="E29"/>
  <c r="D29"/>
  <c r="AA28"/>
  <c r="Y28"/>
  <c r="X28"/>
  <c r="P28"/>
  <c r="O28"/>
  <c r="F28"/>
  <c r="E28"/>
  <c r="D28"/>
  <c r="AA27"/>
  <c r="Y27"/>
  <c r="X27"/>
  <c r="P27"/>
  <c r="O27"/>
  <c r="F27"/>
  <c r="E27"/>
  <c r="D27"/>
  <c r="AA26"/>
  <c r="Y26"/>
  <c r="X26"/>
  <c r="P26"/>
  <c r="O26"/>
  <c r="F26"/>
  <c r="E26"/>
  <c r="D26"/>
  <c r="AA25"/>
  <c r="Y25"/>
  <c r="X25"/>
  <c r="P25"/>
  <c r="O25"/>
  <c r="F25"/>
  <c r="E25"/>
  <c r="D25"/>
  <c r="AA24"/>
  <c r="Y24"/>
  <c r="X24"/>
  <c r="P24"/>
  <c r="O24"/>
  <c r="F24"/>
  <c r="E24"/>
  <c r="D24"/>
  <c r="AA23"/>
  <c r="Y23"/>
  <c r="X23"/>
  <c r="P23"/>
  <c r="O23"/>
  <c r="F23"/>
  <c r="E23"/>
  <c r="D23"/>
  <c r="AA22"/>
  <c r="Y22"/>
  <c r="X22"/>
  <c r="P22"/>
  <c r="O22"/>
  <c r="F22"/>
  <c r="E22"/>
  <c r="D22"/>
  <c r="AA21"/>
  <c r="Y21"/>
  <c r="X21"/>
  <c r="P21"/>
  <c r="O21"/>
  <c r="F21"/>
  <c r="E21"/>
  <c r="D21"/>
  <c r="AA20"/>
  <c r="Y20"/>
  <c r="X20"/>
  <c r="P20"/>
  <c r="O20"/>
  <c r="F20"/>
  <c r="E20"/>
  <c r="D20"/>
  <c r="AA19"/>
  <c r="Y19"/>
  <c r="X19"/>
  <c r="P19"/>
  <c r="O19"/>
  <c r="F19"/>
  <c r="E19"/>
  <c r="D19"/>
  <c r="AA18"/>
  <c r="Y18"/>
  <c r="X18"/>
  <c r="P18"/>
  <c r="O18"/>
  <c r="F18"/>
  <c r="E18"/>
  <c r="D18"/>
  <c r="AA17"/>
  <c r="Y17"/>
  <c r="X17"/>
  <c r="P17"/>
  <c r="O17"/>
  <c r="F17"/>
  <c r="E17"/>
  <c r="D17"/>
  <c r="AA16"/>
  <c r="Y16"/>
  <c r="X16"/>
  <c r="P16"/>
  <c r="O16"/>
  <c r="F16"/>
  <c r="E16"/>
  <c r="D16"/>
  <c r="AA15"/>
  <c r="Y15"/>
  <c r="X15"/>
  <c r="P15"/>
  <c r="O15"/>
  <c r="F15"/>
  <c r="E15"/>
  <c r="D15"/>
  <c r="AA14"/>
  <c r="Y14"/>
  <c r="X14"/>
  <c r="P14"/>
  <c r="O14"/>
  <c r="F14"/>
  <c r="E14"/>
  <c r="D14"/>
  <c r="AA13"/>
  <c r="Y13"/>
  <c r="X13"/>
  <c r="P13"/>
  <c r="O13"/>
  <c r="F13"/>
  <c r="E13"/>
  <c r="D13"/>
  <c r="AA12"/>
  <c r="Y12"/>
  <c r="X12"/>
  <c r="P12"/>
  <c r="O12"/>
  <c r="F12"/>
  <c r="E12"/>
  <c r="D12"/>
  <c r="AA11"/>
  <c r="Y11"/>
  <c r="X11"/>
  <c r="P11"/>
  <c r="O11"/>
  <c r="F11"/>
  <c r="E11"/>
  <c r="D11"/>
  <c r="AA10"/>
  <c r="Y10"/>
  <c r="X10"/>
  <c r="P10"/>
  <c r="O10"/>
  <c r="F10"/>
  <c r="E10"/>
  <c r="D10"/>
  <c r="AA9"/>
  <c r="Y9"/>
  <c r="X9"/>
  <c r="P9"/>
  <c r="O9"/>
  <c r="F9"/>
  <c r="E9"/>
  <c r="D9"/>
  <c r="AA8"/>
  <c r="Y8"/>
  <c r="X8"/>
  <c r="P8"/>
  <c r="O8"/>
  <c r="F8"/>
  <c r="E8"/>
  <c r="D8"/>
  <c r="AA7"/>
  <c r="Y7"/>
  <c r="X7"/>
  <c r="P7"/>
  <c r="O7"/>
  <c r="F7"/>
  <c r="E7"/>
  <c r="D7"/>
  <c r="AA6"/>
  <c r="Y6"/>
  <c r="X6"/>
  <c r="P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AA3"/>
  <c r="W3"/>
  <c r="V3"/>
  <c r="U3"/>
  <c r="T3"/>
  <c r="S3"/>
  <c r="R3"/>
  <c r="Q3"/>
  <c r="M3"/>
  <c r="L3"/>
  <c r="K3"/>
  <c r="J3"/>
  <c r="I3"/>
  <c r="H3"/>
  <c r="G3"/>
  <c r="D2"/>
  <c r="B2"/>
  <c r="Q1"/>
  <c r="K1"/>
  <c r="J1"/>
  <c r="I1"/>
  <c r="H1"/>
  <c r="AA46" i="8"/>
  <c r="Y46"/>
  <c r="X46"/>
  <c r="P46"/>
  <c r="O46"/>
  <c r="F46"/>
  <c r="E46"/>
  <c r="D46"/>
  <c r="AA45"/>
  <c r="Y45"/>
  <c r="X45"/>
  <c r="P45"/>
  <c r="O45"/>
  <c r="F45"/>
  <c r="E45"/>
  <c r="D45"/>
  <c r="AA44"/>
  <c r="Y44"/>
  <c r="X44"/>
  <c r="P44"/>
  <c r="O44"/>
  <c r="F44"/>
  <c r="E44"/>
  <c r="D44"/>
  <c r="AA43"/>
  <c r="Y43"/>
  <c r="X43"/>
  <c r="P43"/>
  <c r="O43"/>
  <c r="F43"/>
  <c r="E43"/>
  <c r="D43"/>
  <c r="AA42"/>
  <c r="Y42"/>
  <c r="X42"/>
  <c r="P42"/>
  <c r="O42"/>
  <c r="F42"/>
  <c r="E42"/>
  <c r="D42"/>
  <c r="AA41"/>
  <c r="Y41"/>
  <c r="X41"/>
  <c r="P41"/>
  <c r="O41"/>
  <c r="F41"/>
  <c r="E41"/>
  <c r="D41"/>
  <c r="AA40"/>
  <c r="Y40"/>
  <c r="X40"/>
  <c r="P40"/>
  <c r="O40"/>
  <c r="F40"/>
  <c r="E40"/>
  <c r="D40"/>
  <c r="AA39"/>
  <c r="Y39"/>
  <c r="X39"/>
  <c r="P39"/>
  <c r="O39"/>
  <c r="F39"/>
  <c r="E39"/>
  <c r="D39"/>
  <c r="AA38"/>
  <c r="Y38"/>
  <c r="X38"/>
  <c r="P38"/>
  <c r="O38"/>
  <c r="F38"/>
  <c r="E38"/>
  <c r="D38"/>
  <c r="AA37"/>
  <c r="Y37"/>
  <c r="X37"/>
  <c r="P37"/>
  <c r="O37"/>
  <c r="F37"/>
  <c r="E37"/>
  <c r="D37"/>
  <c r="AA36"/>
  <c r="Y36"/>
  <c r="X36"/>
  <c r="P36"/>
  <c r="O36"/>
  <c r="F36"/>
  <c r="E36"/>
  <c r="D36"/>
  <c r="AA35"/>
  <c r="Y35"/>
  <c r="X35"/>
  <c r="P35"/>
  <c r="O35"/>
  <c r="F35"/>
  <c r="E35"/>
  <c r="D35"/>
  <c r="AA34"/>
  <c r="Y34"/>
  <c r="X34"/>
  <c r="P34"/>
  <c r="O34"/>
  <c r="F34"/>
  <c r="E34"/>
  <c r="D34"/>
  <c r="AA33"/>
  <c r="Y33"/>
  <c r="X33"/>
  <c r="P33"/>
  <c r="O33"/>
  <c r="F33"/>
  <c r="E33"/>
  <c r="D33"/>
  <c r="AA32"/>
  <c r="Y32"/>
  <c r="X32"/>
  <c r="P32"/>
  <c r="O32"/>
  <c r="F32"/>
  <c r="E32"/>
  <c r="D32"/>
  <c r="AA31"/>
  <c r="Y31"/>
  <c r="X31"/>
  <c r="P31"/>
  <c r="O31"/>
  <c r="F31"/>
  <c r="E31"/>
  <c r="D31"/>
  <c r="AA30"/>
  <c r="Y30"/>
  <c r="X30"/>
  <c r="P30"/>
  <c r="O30"/>
  <c r="F30"/>
  <c r="E30"/>
  <c r="D30"/>
  <c r="AA29"/>
  <c r="Y29"/>
  <c r="X29"/>
  <c r="P29"/>
  <c r="O29"/>
  <c r="F29"/>
  <c r="E29"/>
  <c r="D29"/>
  <c r="AA28"/>
  <c r="Y28"/>
  <c r="X28"/>
  <c r="P28"/>
  <c r="O28"/>
  <c r="F28"/>
  <c r="E28"/>
  <c r="D28"/>
  <c r="AA27"/>
  <c r="Y27"/>
  <c r="X27"/>
  <c r="P27"/>
  <c r="O27"/>
  <c r="F27"/>
  <c r="E27"/>
  <c r="D27"/>
  <c r="AA26"/>
  <c r="Y26"/>
  <c r="X26"/>
  <c r="P26"/>
  <c r="O26"/>
  <c r="F26"/>
  <c r="E26"/>
  <c r="D26"/>
  <c r="AA25"/>
  <c r="Y25"/>
  <c r="X25"/>
  <c r="P25"/>
  <c r="O25"/>
  <c r="F25"/>
  <c r="E25"/>
  <c r="D25"/>
  <c r="AA24"/>
  <c r="Y24"/>
  <c r="X24"/>
  <c r="P24"/>
  <c r="O24"/>
  <c r="F24"/>
  <c r="E24"/>
  <c r="D24"/>
  <c r="AA23"/>
  <c r="Y23"/>
  <c r="X23"/>
  <c r="P23"/>
  <c r="O23"/>
  <c r="F23"/>
  <c r="E23"/>
  <c r="D23"/>
  <c r="AA22"/>
  <c r="Y13"/>
  <c r="X13"/>
  <c r="P13"/>
  <c r="O13"/>
  <c r="F13"/>
  <c r="E13"/>
  <c r="D13"/>
  <c r="AA21"/>
  <c r="Y22"/>
  <c r="X22"/>
  <c r="P22"/>
  <c r="O22"/>
  <c r="F22"/>
  <c r="E22"/>
  <c r="D22"/>
  <c r="AA20"/>
  <c r="Y21"/>
  <c r="X21"/>
  <c r="P21"/>
  <c r="O21"/>
  <c r="F21"/>
  <c r="E21"/>
  <c r="D21"/>
  <c r="AA19"/>
  <c r="Y20"/>
  <c r="X20"/>
  <c r="P20"/>
  <c r="O20"/>
  <c r="F20"/>
  <c r="E20"/>
  <c r="D20"/>
  <c r="AA18"/>
  <c r="Y19"/>
  <c r="X19"/>
  <c r="P19"/>
  <c r="O19"/>
  <c r="F19"/>
  <c r="E19"/>
  <c r="D19"/>
  <c r="AA17"/>
  <c r="Y18"/>
  <c r="X18"/>
  <c r="P18"/>
  <c r="O18"/>
  <c r="F18"/>
  <c r="E18"/>
  <c r="D18"/>
  <c r="AA16"/>
  <c r="Y16"/>
  <c r="X16"/>
  <c r="P16"/>
  <c r="O16"/>
  <c r="F16"/>
  <c r="E16"/>
  <c r="D16"/>
  <c r="AA15"/>
  <c r="Y15"/>
  <c r="X15"/>
  <c r="P15"/>
  <c r="O15"/>
  <c r="F15"/>
  <c r="E15"/>
  <c r="D15"/>
  <c r="AA14"/>
  <c r="Y14"/>
  <c r="X14"/>
  <c r="P14"/>
  <c r="O14"/>
  <c r="F14"/>
  <c r="E14"/>
  <c r="D14"/>
  <c r="AA13"/>
  <c r="Y12"/>
  <c r="X12"/>
  <c r="P12"/>
  <c r="O12"/>
  <c r="F12"/>
  <c r="E12"/>
  <c r="D12"/>
  <c r="AA12"/>
  <c r="Y11"/>
  <c r="X11"/>
  <c r="P11"/>
  <c r="O11"/>
  <c r="F11"/>
  <c r="E11"/>
  <c r="D11"/>
  <c r="AA11"/>
  <c r="Y17"/>
  <c r="X17"/>
  <c r="P17"/>
  <c r="O17"/>
  <c r="F17"/>
  <c r="E17"/>
  <c r="D17"/>
  <c r="AA10"/>
  <c r="Y10"/>
  <c r="X10"/>
  <c r="P10"/>
  <c r="O10"/>
  <c r="F10"/>
  <c r="E10"/>
  <c r="D10"/>
  <c r="AA9"/>
  <c r="Y9"/>
  <c r="X9"/>
  <c r="P9"/>
  <c r="O9"/>
  <c r="F9"/>
  <c r="E9"/>
  <c r="D9"/>
  <c r="AA8"/>
  <c r="Y8"/>
  <c r="X8"/>
  <c r="P8"/>
  <c r="O8"/>
  <c r="F8"/>
  <c r="E8"/>
  <c r="D8"/>
  <c r="AA7"/>
  <c r="Y7"/>
  <c r="X7"/>
  <c r="P7"/>
  <c r="O7"/>
  <c r="F7"/>
  <c r="E7"/>
  <c r="D7"/>
  <c r="AA6"/>
  <c r="Y6"/>
  <c r="X6"/>
  <c r="P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AA3"/>
  <c r="W3"/>
  <c r="V3"/>
  <c r="U3"/>
  <c r="T3"/>
  <c r="S3"/>
  <c r="R3"/>
  <c r="Q3"/>
  <c r="M3"/>
  <c r="L3"/>
  <c r="K3"/>
  <c r="J3"/>
  <c r="I3"/>
  <c r="H3"/>
  <c r="G3"/>
  <c r="D2"/>
  <c r="B2"/>
  <c r="Q1"/>
  <c r="K1"/>
  <c r="J1"/>
  <c r="I1"/>
  <c r="H1"/>
  <c r="AA28" i="1"/>
  <c r="Y28"/>
  <c r="X28"/>
  <c r="P28"/>
  <c r="O28"/>
  <c r="F28"/>
  <c r="E28"/>
  <c r="D28"/>
  <c r="AA27"/>
  <c r="Y27"/>
  <c r="X27"/>
  <c r="P27"/>
  <c r="O27"/>
  <c r="F27"/>
  <c r="E27"/>
  <c r="D27"/>
  <c r="AA26"/>
  <c r="Y26"/>
  <c r="X26"/>
  <c r="P26"/>
  <c r="O26"/>
  <c r="F26"/>
  <c r="E26"/>
  <c r="D26"/>
  <c r="AA25"/>
  <c r="Y25"/>
  <c r="X25"/>
  <c r="P25"/>
  <c r="O25"/>
  <c r="F25"/>
  <c r="E25"/>
  <c r="D25"/>
  <c r="AA24"/>
  <c r="Y24"/>
  <c r="X24"/>
  <c r="P24"/>
  <c r="O24"/>
  <c r="F24"/>
  <c r="E24"/>
  <c r="D24"/>
  <c r="AA23"/>
  <c r="Y23"/>
  <c r="X23"/>
  <c r="P23"/>
  <c r="O23"/>
  <c r="F23"/>
  <c r="E23"/>
  <c r="D23"/>
  <c r="AA22"/>
  <c r="Y22"/>
  <c r="X22"/>
  <c r="P22"/>
  <c r="O22"/>
  <c r="F22"/>
  <c r="E22"/>
  <c r="D22"/>
  <c r="AA21"/>
  <c r="Y21"/>
  <c r="X21"/>
  <c r="P21"/>
  <c r="O21"/>
  <c r="F21"/>
  <c r="E21"/>
  <c r="D21"/>
  <c r="AA20"/>
  <c r="Y20"/>
  <c r="X20"/>
  <c r="P20"/>
  <c r="O20"/>
  <c r="F20"/>
  <c r="E20"/>
  <c r="D20"/>
  <c r="AA19"/>
  <c r="Y19"/>
  <c r="X19"/>
  <c r="P19"/>
  <c r="O19"/>
  <c r="F19"/>
  <c r="E19"/>
  <c r="D19"/>
  <c r="AA18"/>
  <c r="Y18"/>
  <c r="X18"/>
  <c r="P18"/>
  <c r="O18"/>
  <c r="F18"/>
  <c r="E18"/>
  <c r="D18"/>
  <c r="AA17"/>
  <c r="Y17"/>
  <c r="X17"/>
  <c r="P17"/>
  <c r="O17"/>
  <c r="F17"/>
  <c r="E17"/>
  <c r="D17"/>
  <c r="AA16"/>
  <c r="Y16"/>
  <c r="X16"/>
  <c r="P16"/>
  <c r="O16"/>
  <c r="F16"/>
  <c r="E16"/>
  <c r="D16"/>
  <c r="AA15"/>
  <c r="Y15"/>
  <c r="X15"/>
  <c r="P15"/>
  <c r="O15"/>
  <c r="F15"/>
  <c r="E15"/>
  <c r="D15"/>
  <c r="AA14"/>
  <c r="Y14"/>
  <c r="X14"/>
  <c r="P14"/>
  <c r="O14"/>
  <c r="F14"/>
  <c r="E14"/>
  <c r="D14"/>
  <c r="AA13"/>
  <c r="Y13"/>
  <c r="X13"/>
  <c r="P13"/>
  <c r="O13"/>
  <c r="F13"/>
  <c r="E13"/>
  <c r="D13"/>
  <c r="AA12"/>
  <c r="Y12"/>
  <c r="X12"/>
  <c r="P12"/>
  <c r="O12"/>
  <c r="F12"/>
  <c r="E12"/>
  <c r="D12"/>
  <c r="AA11"/>
  <c r="Y11"/>
  <c r="X11"/>
  <c r="P11"/>
  <c r="O11"/>
  <c r="F11"/>
  <c r="E11"/>
  <c r="D11"/>
  <c r="AA10"/>
  <c r="Y10"/>
  <c r="X10"/>
  <c r="P10"/>
  <c r="O10"/>
  <c r="F10"/>
  <c r="E10"/>
  <c r="D10"/>
  <c r="AA9"/>
  <c r="Y9"/>
  <c r="X9"/>
  <c r="P9"/>
  <c r="O9"/>
  <c r="F9"/>
  <c r="E9"/>
  <c r="D9"/>
  <c r="AA8"/>
  <c r="Y8"/>
  <c r="X8"/>
  <c r="P8"/>
  <c r="O8"/>
  <c r="F8"/>
  <c r="E8"/>
  <c r="D8"/>
  <c r="AA7"/>
  <c r="Y7"/>
  <c r="X7"/>
  <c r="P7"/>
  <c r="O7"/>
  <c r="F7"/>
  <c r="E7"/>
  <c r="D7"/>
  <c r="AA6"/>
  <c r="Y6"/>
  <c r="X6"/>
  <c r="P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AA3"/>
  <c r="W3"/>
  <c r="V3"/>
  <c r="U3"/>
  <c r="T3"/>
  <c r="S3"/>
  <c r="R3"/>
  <c r="Q3"/>
  <c r="M3"/>
  <c r="L3"/>
  <c r="K3"/>
  <c r="J3"/>
  <c r="I3"/>
  <c r="H3"/>
  <c r="G3"/>
  <c r="B2"/>
  <c r="K1"/>
  <c r="J1"/>
  <c r="I1"/>
  <c r="H1"/>
  <c r="AA29" i="2"/>
  <c r="Y29"/>
  <c r="X29"/>
  <c r="P29"/>
  <c r="O29"/>
  <c r="F29"/>
  <c r="E29"/>
  <c r="D29"/>
  <c r="AA28"/>
  <c r="Y28"/>
  <c r="X28"/>
  <c r="P28"/>
  <c r="O28"/>
  <c r="F28"/>
  <c r="E28"/>
  <c r="D28"/>
  <c r="AA27"/>
  <c r="Y27"/>
  <c r="X27"/>
  <c r="P27"/>
  <c r="O27"/>
  <c r="F27"/>
  <c r="E27"/>
  <c r="D27"/>
  <c r="AA26"/>
  <c r="Y26"/>
  <c r="X26"/>
  <c r="P26"/>
  <c r="O26"/>
  <c r="F26"/>
  <c r="E26"/>
  <c r="D26"/>
  <c r="AA25"/>
  <c r="Y25"/>
  <c r="X25"/>
  <c r="P25"/>
  <c r="O25"/>
  <c r="F25"/>
  <c r="E25"/>
  <c r="D25"/>
  <c r="AA24"/>
  <c r="Y24"/>
  <c r="X24"/>
  <c r="P24"/>
  <c r="O24"/>
  <c r="F24"/>
  <c r="E24"/>
  <c r="D24"/>
  <c r="AA23"/>
  <c r="Y23"/>
  <c r="X23"/>
  <c r="P23"/>
  <c r="O23"/>
  <c r="F23"/>
  <c r="E23"/>
  <c r="D23"/>
  <c r="AA22"/>
  <c r="Y22"/>
  <c r="X22"/>
  <c r="P22"/>
  <c r="O22"/>
  <c r="F22"/>
  <c r="E22"/>
  <c r="D22"/>
  <c r="AA21"/>
  <c r="Y21"/>
  <c r="X21"/>
  <c r="P21"/>
  <c r="O21"/>
  <c r="F21"/>
  <c r="E21"/>
  <c r="D21"/>
  <c r="AA20"/>
  <c r="Y20"/>
  <c r="X20"/>
  <c r="P20"/>
  <c r="O20"/>
  <c r="F20"/>
  <c r="E20"/>
  <c r="D20"/>
  <c r="AA19"/>
  <c r="Y19"/>
  <c r="X19"/>
  <c r="P19"/>
  <c r="O19"/>
  <c r="F19"/>
  <c r="E19"/>
  <c r="D19"/>
  <c r="AA18"/>
  <c r="Y18"/>
  <c r="X18"/>
  <c r="P18"/>
  <c r="O18"/>
  <c r="F18"/>
  <c r="E18"/>
  <c r="D18"/>
  <c r="AA17"/>
  <c r="Y17"/>
  <c r="X17"/>
  <c r="P17"/>
  <c r="O17"/>
  <c r="F17"/>
  <c r="E17"/>
  <c r="D17"/>
  <c r="AA16"/>
  <c r="Y16"/>
  <c r="X16"/>
  <c r="P16"/>
  <c r="O16"/>
  <c r="F16"/>
  <c r="E16"/>
  <c r="D16"/>
  <c r="AA15"/>
  <c r="Y15"/>
  <c r="X15"/>
  <c r="P15"/>
  <c r="O15"/>
  <c r="F15"/>
  <c r="E15"/>
  <c r="D15"/>
  <c r="AA14"/>
  <c r="Y14"/>
  <c r="X14"/>
  <c r="P14"/>
  <c r="O14"/>
  <c r="F14"/>
  <c r="E14"/>
  <c r="D14"/>
  <c r="AA13"/>
  <c r="Y13"/>
  <c r="X13"/>
  <c r="P13"/>
  <c r="O13"/>
  <c r="F13"/>
  <c r="E13"/>
  <c r="D13"/>
  <c r="AA12"/>
  <c r="Y12"/>
  <c r="X12"/>
  <c r="P12"/>
  <c r="O12"/>
  <c r="F12"/>
  <c r="E12"/>
  <c r="D12"/>
  <c r="AA11"/>
  <c r="Y11"/>
  <c r="X11"/>
  <c r="P11"/>
  <c r="O11"/>
  <c r="F11"/>
  <c r="E11"/>
  <c r="D11"/>
  <c r="AA10"/>
  <c r="Y10"/>
  <c r="X10"/>
  <c r="P10"/>
  <c r="O10"/>
  <c r="F10"/>
  <c r="E10"/>
  <c r="D10"/>
  <c r="AA9"/>
  <c r="Y9"/>
  <c r="X9"/>
  <c r="P9"/>
  <c r="O9"/>
  <c r="F9"/>
  <c r="E9"/>
  <c r="D9"/>
  <c r="AA8"/>
  <c r="Y8"/>
  <c r="X8"/>
  <c r="P8"/>
  <c r="O8"/>
  <c r="F8"/>
  <c r="E8"/>
  <c r="D8"/>
  <c r="AA7"/>
  <c r="Y7"/>
  <c r="X7"/>
  <c r="P7"/>
  <c r="O7"/>
  <c r="F7"/>
  <c r="E7"/>
  <c r="D7"/>
  <c r="AA6"/>
  <c r="Y6"/>
  <c r="X6"/>
  <c r="P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AA3"/>
  <c r="W3"/>
  <c r="V3"/>
  <c r="U3"/>
  <c r="T3"/>
  <c r="S3"/>
  <c r="R3"/>
  <c r="Q3"/>
  <c r="M3"/>
  <c r="L3"/>
  <c r="K3"/>
  <c r="J3"/>
  <c r="I3"/>
  <c r="H3"/>
  <c r="G3"/>
  <c r="D2"/>
  <c r="B2"/>
  <c r="Q1"/>
  <c r="K1"/>
  <c r="J1"/>
  <c r="I1"/>
  <c r="H1"/>
  <c r="AA30" i="5"/>
  <c r="Y30"/>
  <c r="X30"/>
  <c r="P30"/>
  <c r="O30"/>
  <c r="F30"/>
  <c r="E30"/>
  <c r="D30"/>
  <c r="AA29"/>
  <c r="Y29"/>
  <c r="X29"/>
  <c r="P29"/>
  <c r="O29"/>
  <c r="F29"/>
  <c r="E29"/>
  <c r="D29"/>
  <c r="AA28"/>
  <c r="Y28"/>
  <c r="X28"/>
  <c r="P28"/>
  <c r="O28"/>
  <c r="F28"/>
  <c r="E28"/>
  <c r="D28"/>
  <c r="AA27"/>
  <c r="Y27"/>
  <c r="X27"/>
  <c r="P27"/>
  <c r="O27"/>
  <c r="F27"/>
  <c r="E27"/>
  <c r="D27"/>
  <c r="AA26"/>
  <c r="Y26"/>
  <c r="X26"/>
  <c r="P26"/>
  <c r="O26"/>
  <c r="F26"/>
  <c r="E26"/>
  <c r="D26"/>
  <c r="AA25"/>
  <c r="Y25"/>
  <c r="X25"/>
  <c r="P25"/>
  <c r="O25"/>
  <c r="F25"/>
  <c r="E25"/>
  <c r="D25"/>
  <c r="AA24"/>
  <c r="Y24"/>
  <c r="X24"/>
  <c r="P24"/>
  <c r="O24"/>
  <c r="F24"/>
  <c r="E24"/>
  <c r="D24"/>
  <c r="AA23"/>
  <c r="Y23"/>
  <c r="X23"/>
  <c r="P23"/>
  <c r="O23"/>
  <c r="F23"/>
  <c r="E23"/>
  <c r="D23"/>
  <c r="AA22"/>
  <c r="Y22"/>
  <c r="X22"/>
  <c r="P22"/>
  <c r="O22"/>
  <c r="F22"/>
  <c r="E22"/>
  <c r="D22"/>
  <c r="AA21"/>
  <c r="Y21"/>
  <c r="X21"/>
  <c r="P21"/>
  <c r="O21"/>
  <c r="F21"/>
  <c r="E21"/>
  <c r="D21"/>
  <c r="AA20"/>
  <c r="Y20"/>
  <c r="X20"/>
  <c r="P20"/>
  <c r="O20"/>
  <c r="F20"/>
  <c r="E20"/>
  <c r="D20"/>
  <c r="AA19"/>
  <c r="Y19"/>
  <c r="X19"/>
  <c r="P19"/>
  <c r="O19"/>
  <c r="F19"/>
  <c r="E19"/>
  <c r="D19"/>
  <c r="AA18"/>
  <c r="Y18"/>
  <c r="X18"/>
  <c r="P18"/>
  <c r="O18"/>
  <c r="F18"/>
  <c r="E18"/>
  <c r="D18"/>
  <c r="AA17"/>
  <c r="Y17"/>
  <c r="X17"/>
  <c r="P17"/>
  <c r="O17"/>
  <c r="F17"/>
  <c r="E17"/>
  <c r="D17"/>
  <c r="AA16"/>
  <c r="Y16"/>
  <c r="X16"/>
  <c r="P16"/>
  <c r="O16"/>
  <c r="F16"/>
  <c r="E16"/>
  <c r="D16"/>
  <c r="AA15"/>
  <c r="Y15"/>
  <c r="X15"/>
  <c r="P15"/>
  <c r="O15"/>
  <c r="F15"/>
  <c r="E15"/>
  <c r="D15"/>
  <c r="AA14"/>
  <c r="Y14"/>
  <c r="X14"/>
  <c r="P14"/>
  <c r="O14"/>
  <c r="F14"/>
  <c r="E14"/>
  <c r="D14"/>
  <c r="AA13"/>
  <c r="Y13"/>
  <c r="X13"/>
  <c r="P13"/>
  <c r="O13"/>
  <c r="F13"/>
  <c r="E13"/>
  <c r="D13"/>
  <c r="AA12"/>
  <c r="Y12"/>
  <c r="X12"/>
  <c r="P12"/>
  <c r="O12"/>
  <c r="F12"/>
  <c r="E12"/>
  <c r="D12"/>
  <c r="AA11"/>
  <c r="Y11"/>
  <c r="X11"/>
  <c r="P11"/>
  <c r="O11"/>
  <c r="F11"/>
  <c r="E11"/>
  <c r="D11"/>
  <c r="AA10"/>
  <c r="Y10"/>
  <c r="X10"/>
  <c r="P10"/>
  <c r="O10"/>
  <c r="F10"/>
  <c r="E10"/>
  <c r="D10"/>
  <c r="AA9"/>
  <c r="Y9"/>
  <c r="X9"/>
  <c r="P9"/>
  <c r="O9"/>
  <c r="F9"/>
  <c r="E9"/>
  <c r="D9"/>
  <c r="AA8"/>
  <c r="Y8"/>
  <c r="X8"/>
  <c r="P8"/>
  <c r="O8"/>
  <c r="F8"/>
  <c r="E8"/>
  <c r="D8"/>
  <c r="AA7"/>
  <c r="Y7"/>
  <c r="X7"/>
  <c r="P7"/>
  <c r="O7"/>
  <c r="F7"/>
  <c r="E7"/>
  <c r="D7"/>
  <c r="AA6"/>
  <c r="Y6"/>
  <c r="X6"/>
  <c r="P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AA3"/>
  <c r="W3"/>
  <c r="V3"/>
  <c r="U3"/>
  <c r="T3"/>
  <c r="S3"/>
  <c r="R3"/>
  <c r="Q3"/>
  <c r="M3"/>
  <c r="L3"/>
  <c r="K3"/>
  <c r="J3"/>
  <c r="I3"/>
  <c r="H3"/>
  <c r="G3"/>
  <c r="D2"/>
  <c r="B2"/>
  <c r="Q1"/>
  <c r="K1"/>
  <c r="J1"/>
  <c r="I1"/>
  <c r="H1"/>
  <c r="AA31" i="6"/>
  <c r="Y31"/>
  <c r="X31"/>
  <c r="P31"/>
  <c r="O31"/>
  <c r="F31"/>
  <c r="E31"/>
  <c r="D31"/>
  <c r="AA30"/>
  <c r="Y30"/>
  <c r="X30"/>
  <c r="P30"/>
  <c r="O30"/>
  <c r="F30"/>
  <c r="E30"/>
  <c r="D30"/>
  <c r="AA29"/>
  <c r="Y29"/>
  <c r="X29"/>
  <c r="P29"/>
  <c r="O29"/>
  <c r="F29"/>
  <c r="E29"/>
  <c r="D29"/>
  <c r="AA28"/>
  <c r="Y28"/>
  <c r="X28"/>
  <c r="P28"/>
  <c r="O28"/>
  <c r="F28"/>
  <c r="E28"/>
  <c r="D28"/>
  <c r="AA27"/>
  <c r="Y27"/>
  <c r="X27"/>
  <c r="P27"/>
  <c r="O27"/>
  <c r="F27"/>
  <c r="E27"/>
  <c r="D27"/>
  <c r="AA26"/>
  <c r="Y26"/>
  <c r="X26"/>
  <c r="P26"/>
  <c r="O26"/>
  <c r="F26"/>
  <c r="E26"/>
  <c r="D26"/>
  <c r="AA25"/>
  <c r="Y25"/>
  <c r="X25"/>
  <c r="P25"/>
  <c r="O25"/>
  <c r="F25"/>
  <c r="E25"/>
  <c r="D25"/>
  <c r="AA24"/>
  <c r="Y24"/>
  <c r="X24"/>
  <c r="P24"/>
  <c r="O24"/>
  <c r="F24"/>
  <c r="E24"/>
  <c r="D24"/>
  <c r="AA23"/>
  <c r="Y23"/>
  <c r="X23"/>
  <c r="P23"/>
  <c r="O23"/>
  <c r="F23"/>
  <c r="E23"/>
  <c r="D23"/>
  <c r="AA22"/>
  <c r="Y22"/>
  <c r="X22"/>
  <c r="P22"/>
  <c r="O22"/>
  <c r="F22"/>
  <c r="E22"/>
  <c r="D22"/>
  <c r="AA21"/>
  <c r="Y21"/>
  <c r="X21"/>
  <c r="P21"/>
  <c r="O21"/>
  <c r="F21"/>
  <c r="E21"/>
  <c r="D21"/>
  <c r="AA20"/>
  <c r="Y20"/>
  <c r="X20"/>
  <c r="P20"/>
  <c r="O20"/>
  <c r="F20"/>
  <c r="E20"/>
  <c r="D20"/>
  <c r="AA19"/>
  <c r="Y19"/>
  <c r="X19"/>
  <c r="P19"/>
  <c r="O19"/>
  <c r="F19"/>
  <c r="E19"/>
  <c r="D19"/>
  <c r="AA18"/>
  <c r="Y18"/>
  <c r="X18"/>
  <c r="P18"/>
  <c r="O18"/>
  <c r="F18"/>
  <c r="E18"/>
  <c r="D18"/>
  <c r="AA17"/>
  <c r="Y17"/>
  <c r="X17"/>
  <c r="P17"/>
  <c r="O17"/>
  <c r="F17"/>
  <c r="E17"/>
  <c r="D17"/>
  <c r="AA16"/>
  <c r="Y16"/>
  <c r="X16"/>
  <c r="P16"/>
  <c r="O16"/>
  <c r="F16"/>
  <c r="E16"/>
  <c r="D16"/>
  <c r="AA15"/>
  <c r="Y15"/>
  <c r="X15"/>
  <c r="P15"/>
  <c r="O15"/>
  <c r="F15"/>
  <c r="E15"/>
  <c r="D15"/>
  <c r="AA14"/>
  <c r="Y14"/>
  <c r="X14"/>
  <c r="P14"/>
  <c r="O14"/>
  <c r="F14"/>
  <c r="E14"/>
  <c r="D14"/>
  <c r="AA13"/>
  <c r="Y13"/>
  <c r="X13"/>
  <c r="P13"/>
  <c r="O13"/>
  <c r="F13"/>
  <c r="E13"/>
  <c r="D13"/>
  <c r="AA12"/>
  <c r="Y12"/>
  <c r="X12"/>
  <c r="P12"/>
  <c r="O12"/>
  <c r="F12"/>
  <c r="E12"/>
  <c r="D12"/>
  <c r="AA11"/>
  <c r="Y11"/>
  <c r="X11"/>
  <c r="P11"/>
  <c r="O11"/>
  <c r="F11"/>
  <c r="E11"/>
  <c r="D11"/>
  <c r="AA10"/>
  <c r="Y10"/>
  <c r="X10"/>
  <c r="P10"/>
  <c r="O10"/>
  <c r="F10"/>
  <c r="E10"/>
  <c r="D10"/>
  <c r="AA9"/>
  <c r="Y9"/>
  <c r="X9"/>
  <c r="P9"/>
  <c r="O9"/>
  <c r="F9"/>
  <c r="E9"/>
  <c r="D9"/>
  <c r="AA8"/>
  <c r="Y8"/>
  <c r="X8"/>
  <c r="P8"/>
  <c r="O8"/>
  <c r="F8"/>
  <c r="E8"/>
  <c r="D8"/>
  <c r="AA7"/>
  <c r="Y7"/>
  <c r="X7"/>
  <c r="P7"/>
  <c r="O7"/>
  <c r="F7"/>
  <c r="E7"/>
  <c r="D7"/>
  <c r="AA6"/>
  <c r="Y6"/>
  <c r="X6"/>
  <c r="P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AA3"/>
  <c r="W3"/>
  <c r="V3"/>
  <c r="U3"/>
  <c r="T3"/>
  <c r="S3"/>
  <c r="R3"/>
  <c r="Q3"/>
  <c r="M3"/>
  <c r="L3"/>
  <c r="K3"/>
  <c r="J3"/>
  <c r="I3"/>
  <c r="H3"/>
  <c r="G3"/>
  <c r="D2"/>
  <c r="B2"/>
  <c r="Q1"/>
  <c r="K1"/>
  <c r="J1"/>
  <c r="I1"/>
  <c r="H1"/>
  <c r="Y20" i="10"/>
  <c r="X20"/>
  <c r="P20"/>
  <c r="O20"/>
  <c r="F20"/>
  <c r="E20"/>
  <c r="D20"/>
  <c r="Y19"/>
  <c r="X19"/>
  <c r="P19"/>
  <c r="O19"/>
  <c r="F19"/>
  <c r="E19"/>
  <c r="D19"/>
  <c r="Y18"/>
  <c r="X18"/>
  <c r="P18"/>
  <c r="O18"/>
  <c r="F18"/>
  <c r="E18"/>
  <c r="D18"/>
  <c r="Y17"/>
  <c r="X17"/>
  <c r="P17"/>
  <c r="O17"/>
  <c r="F17"/>
  <c r="E17"/>
  <c r="D17"/>
  <c r="Y16"/>
  <c r="X16"/>
  <c r="P16"/>
  <c r="O16"/>
  <c r="F16"/>
  <c r="E16"/>
  <c r="D16"/>
  <c r="Y15"/>
  <c r="X15"/>
  <c r="P15"/>
  <c r="O15"/>
  <c r="F15"/>
  <c r="E15"/>
  <c r="D15"/>
  <c r="Y14"/>
  <c r="X14"/>
  <c r="P14"/>
  <c r="O14"/>
  <c r="F14"/>
  <c r="E14"/>
  <c r="D14"/>
  <c r="Y13"/>
  <c r="X13"/>
  <c r="P13"/>
  <c r="O13"/>
  <c r="F13"/>
  <c r="E13"/>
  <c r="D13"/>
  <c r="Y12"/>
  <c r="X12"/>
  <c r="P12"/>
  <c r="O12"/>
  <c r="F12"/>
  <c r="E12"/>
  <c r="D12"/>
  <c r="Y11"/>
  <c r="X11"/>
  <c r="P11"/>
  <c r="O11"/>
  <c r="F11"/>
  <c r="E11"/>
  <c r="D11"/>
  <c r="Y10"/>
  <c r="X10"/>
  <c r="P10"/>
  <c r="O10"/>
  <c r="F10"/>
  <c r="E10"/>
  <c r="D10"/>
  <c r="Y9"/>
  <c r="X9"/>
  <c r="P9"/>
  <c r="O9"/>
  <c r="F9"/>
  <c r="E9"/>
  <c r="D9"/>
  <c r="Y8"/>
  <c r="X8"/>
  <c r="P8"/>
  <c r="O8"/>
  <c r="F8"/>
  <c r="E8"/>
  <c r="D8"/>
  <c r="Y7"/>
  <c r="X7"/>
  <c r="P7"/>
  <c r="O7"/>
  <c r="F7"/>
  <c r="E7"/>
  <c r="D7"/>
  <c r="Y6"/>
  <c r="X6"/>
  <c r="P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W3"/>
  <c r="V3"/>
  <c r="U3"/>
  <c r="T3"/>
  <c r="S3"/>
  <c r="R3"/>
  <c r="Q3"/>
  <c r="M3"/>
  <c r="L3"/>
  <c r="K3"/>
  <c r="J3"/>
  <c r="I3"/>
  <c r="H3"/>
  <c r="G3"/>
  <c r="B2"/>
  <c r="K1"/>
  <c r="J1"/>
  <c r="I1"/>
  <c r="H1"/>
  <c r="Y20" i="16"/>
  <c r="X20"/>
  <c r="P20"/>
  <c r="O20"/>
  <c r="F20"/>
  <c r="E20"/>
  <c r="D20"/>
  <c r="Y19"/>
  <c r="X19"/>
  <c r="P19"/>
  <c r="O19"/>
  <c r="F19"/>
  <c r="E19"/>
  <c r="D19"/>
  <c r="Y18"/>
  <c r="X18"/>
  <c r="P18"/>
  <c r="O18"/>
  <c r="F18"/>
  <c r="E18"/>
  <c r="D18"/>
  <c r="Y17"/>
  <c r="X17"/>
  <c r="P17"/>
  <c r="O17"/>
  <c r="F17"/>
  <c r="E17"/>
  <c r="D17"/>
  <c r="Y16"/>
  <c r="X16"/>
  <c r="P16"/>
  <c r="O16"/>
  <c r="F16"/>
  <c r="E16"/>
  <c r="D16"/>
  <c r="Y15"/>
  <c r="X15"/>
  <c r="P15"/>
  <c r="O15"/>
  <c r="F15"/>
  <c r="E15"/>
  <c r="D15"/>
  <c r="Y14"/>
  <c r="X14"/>
  <c r="P14"/>
  <c r="O14"/>
  <c r="F14"/>
  <c r="E14"/>
  <c r="D14"/>
  <c r="Y13"/>
  <c r="X13"/>
  <c r="P13"/>
  <c r="O13"/>
  <c r="F13"/>
  <c r="E13"/>
  <c r="D13"/>
  <c r="Y12"/>
  <c r="X12"/>
  <c r="P12"/>
  <c r="O12"/>
  <c r="F12"/>
  <c r="E12"/>
  <c r="D12"/>
  <c r="Y11"/>
  <c r="X11"/>
  <c r="P11"/>
  <c r="O11"/>
  <c r="F11"/>
  <c r="E11"/>
  <c r="D11"/>
  <c r="Y10"/>
  <c r="X10"/>
  <c r="P10"/>
  <c r="O10"/>
  <c r="F10"/>
  <c r="E10"/>
  <c r="D10"/>
  <c r="Y9"/>
  <c r="X9"/>
  <c r="P9"/>
  <c r="O9"/>
  <c r="F9"/>
  <c r="E9"/>
  <c r="D9"/>
  <c r="Y8"/>
  <c r="X8"/>
  <c r="P8"/>
  <c r="O8"/>
  <c r="F8"/>
  <c r="E8"/>
  <c r="D8"/>
  <c r="Y7"/>
  <c r="X7"/>
  <c r="P7"/>
  <c r="O7"/>
  <c r="F7"/>
  <c r="E7"/>
  <c r="D7"/>
  <c r="Y6"/>
  <c r="X6"/>
  <c r="P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W3"/>
  <c r="V3"/>
  <c r="U3"/>
  <c r="T3"/>
  <c r="S3"/>
  <c r="R3"/>
  <c r="Q3"/>
  <c r="M3"/>
  <c r="L3"/>
  <c r="K3"/>
  <c r="J3"/>
  <c r="I3"/>
  <c r="H3"/>
  <c r="G3"/>
  <c r="B2"/>
  <c r="K1"/>
  <c r="J1"/>
  <c r="I1"/>
  <c r="H1"/>
  <c r="Y18" i="15"/>
  <c r="X18"/>
  <c r="P18"/>
  <c r="O18"/>
  <c r="F18"/>
  <c r="E18"/>
  <c r="D18"/>
  <c r="Y17"/>
  <c r="X17"/>
  <c r="P17"/>
  <c r="O17"/>
  <c r="F17"/>
  <c r="E17"/>
  <c r="D17"/>
  <c r="Y16"/>
  <c r="X16"/>
  <c r="P16"/>
  <c r="O16"/>
  <c r="F16"/>
  <c r="E16"/>
  <c r="D16"/>
  <c r="Y15"/>
  <c r="X15"/>
  <c r="P15"/>
  <c r="O15"/>
  <c r="F15"/>
  <c r="E15"/>
  <c r="D15"/>
  <c r="Y14"/>
  <c r="X14"/>
  <c r="P14"/>
  <c r="O14"/>
  <c r="F14"/>
  <c r="E14"/>
  <c r="D14"/>
  <c r="Y13"/>
  <c r="X13"/>
  <c r="P13"/>
  <c r="O13"/>
  <c r="F13"/>
  <c r="E13"/>
  <c r="D13"/>
  <c r="Y12"/>
  <c r="X12"/>
  <c r="P12"/>
  <c r="O12"/>
  <c r="F12"/>
  <c r="E12"/>
  <c r="D12"/>
  <c r="Y11"/>
  <c r="X11"/>
  <c r="P11"/>
  <c r="O11"/>
  <c r="F11"/>
  <c r="E11"/>
  <c r="D11"/>
  <c r="Y10"/>
  <c r="X10"/>
  <c r="P10"/>
  <c r="O10"/>
  <c r="F10"/>
  <c r="E10"/>
  <c r="D10"/>
  <c r="Y9"/>
  <c r="X9"/>
  <c r="P9"/>
  <c r="O9"/>
  <c r="F9"/>
  <c r="E9"/>
  <c r="D9"/>
  <c r="Y8"/>
  <c r="X8"/>
  <c r="P8"/>
  <c r="O8"/>
  <c r="F8"/>
  <c r="E8"/>
  <c r="D8"/>
  <c r="Y7"/>
  <c r="X7"/>
  <c r="P7"/>
  <c r="O7"/>
  <c r="F7"/>
  <c r="E7"/>
  <c r="D7"/>
  <c r="Y6"/>
  <c r="X6"/>
  <c r="P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W3"/>
  <c r="V3"/>
  <c r="U3"/>
  <c r="T3"/>
  <c r="S3"/>
  <c r="R3"/>
  <c r="Q3"/>
  <c r="M3"/>
  <c r="L3"/>
  <c r="K3"/>
  <c r="J3"/>
  <c r="I3"/>
  <c r="H3"/>
  <c r="G3"/>
  <c r="B2"/>
  <c r="K1"/>
  <c r="J1"/>
  <c r="I1"/>
  <c r="H1"/>
  <c r="Y17" i="14"/>
  <c r="X17"/>
  <c r="P17"/>
  <c r="O17"/>
  <c r="F17"/>
  <c r="E17"/>
  <c r="D17"/>
  <c r="Y16"/>
  <c r="X16"/>
  <c r="P16"/>
  <c r="O16"/>
  <c r="F16"/>
  <c r="E16"/>
  <c r="D16"/>
  <c r="Y15"/>
  <c r="X15"/>
  <c r="P15"/>
  <c r="O15"/>
  <c r="F15"/>
  <c r="E15"/>
  <c r="D15"/>
  <c r="Y14"/>
  <c r="X14"/>
  <c r="P14"/>
  <c r="O14"/>
  <c r="F14"/>
  <c r="E14"/>
  <c r="D14"/>
  <c r="Y13"/>
  <c r="X13"/>
  <c r="P13"/>
  <c r="O13"/>
  <c r="F13"/>
  <c r="E13"/>
  <c r="D13"/>
  <c r="Y12"/>
  <c r="X12"/>
  <c r="P12"/>
  <c r="O12"/>
  <c r="F12"/>
  <c r="E12"/>
  <c r="D12"/>
  <c r="Y11"/>
  <c r="X11"/>
  <c r="P11"/>
  <c r="O11"/>
  <c r="F11"/>
  <c r="E11"/>
  <c r="D11"/>
  <c r="Y10"/>
  <c r="X10"/>
  <c r="P10"/>
  <c r="O10"/>
  <c r="F10"/>
  <c r="E10"/>
  <c r="D10"/>
  <c r="Y9"/>
  <c r="X9"/>
  <c r="P9"/>
  <c r="O9"/>
  <c r="F9"/>
  <c r="E9"/>
  <c r="D9"/>
  <c r="Y8"/>
  <c r="X8"/>
  <c r="P8"/>
  <c r="O8"/>
  <c r="F8"/>
  <c r="E8"/>
  <c r="D8"/>
  <c r="Y7"/>
  <c r="X7"/>
  <c r="P7"/>
  <c r="O7"/>
  <c r="F7"/>
  <c r="E7"/>
  <c r="D7"/>
  <c r="Y6"/>
  <c r="X6"/>
  <c r="P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W3"/>
  <c r="V3"/>
  <c r="U3"/>
  <c r="T3"/>
  <c r="S3"/>
  <c r="R3"/>
  <c r="Q3"/>
  <c r="M3"/>
  <c r="L3"/>
  <c r="K3"/>
  <c r="J3"/>
  <c r="I3"/>
  <c r="H3"/>
  <c r="G3"/>
  <c r="B2"/>
  <c r="K1"/>
  <c r="J1"/>
  <c r="I1"/>
  <c r="H1"/>
  <c r="Y14" i="22"/>
  <c r="X14"/>
  <c r="P14"/>
  <c r="O14"/>
  <c r="F14"/>
  <c r="E14"/>
  <c r="D14"/>
  <c r="Y13"/>
  <c r="X13"/>
  <c r="P13"/>
  <c r="O13"/>
  <c r="F13"/>
  <c r="E13"/>
  <c r="D13"/>
  <c r="Y12"/>
  <c r="X12"/>
  <c r="P12"/>
  <c r="O12"/>
  <c r="F12"/>
  <c r="E12"/>
  <c r="D12"/>
  <c r="Y11"/>
  <c r="X11"/>
  <c r="P11"/>
  <c r="O11"/>
  <c r="F11"/>
  <c r="E11"/>
  <c r="D11"/>
  <c r="Y10"/>
  <c r="X10"/>
  <c r="P10"/>
  <c r="O10"/>
  <c r="F10"/>
  <c r="E10"/>
  <c r="D10"/>
  <c r="Y9"/>
  <c r="X9"/>
  <c r="P9"/>
  <c r="O9"/>
  <c r="F9"/>
  <c r="E9"/>
  <c r="D9"/>
  <c r="Y8"/>
  <c r="X8"/>
  <c r="P8"/>
  <c r="O8"/>
  <c r="F8"/>
  <c r="E8"/>
  <c r="D8"/>
  <c r="Y7"/>
  <c r="X7"/>
  <c r="P7"/>
  <c r="O7"/>
  <c r="F7"/>
  <c r="E7"/>
  <c r="D7"/>
  <c r="Y6"/>
  <c r="X6"/>
  <c r="P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W3"/>
  <c r="V3"/>
  <c r="U3"/>
  <c r="T3"/>
  <c r="S3"/>
  <c r="R3"/>
  <c r="Q3"/>
  <c r="M3"/>
  <c r="L3"/>
  <c r="K3"/>
  <c r="J3"/>
  <c r="I3"/>
  <c r="H3"/>
  <c r="G3"/>
  <c r="B2"/>
  <c r="K1"/>
  <c r="J1"/>
  <c r="I1"/>
  <c r="H1"/>
  <c r="Y25" i="12"/>
  <c r="X25"/>
  <c r="P25"/>
  <c r="O25"/>
  <c r="F25"/>
  <c r="E25"/>
  <c r="D25"/>
  <c r="Y24"/>
  <c r="X24"/>
  <c r="P24"/>
  <c r="O24"/>
  <c r="F24"/>
  <c r="E24"/>
  <c r="D24"/>
  <c r="Y23"/>
  <c r="X23"/>
  <c r="P23"/>
  <c r="O23"/>
  <c r="F23"/>
  <c r="E23"/>
  <c r="D23"/>
  <c r="Y22"/>
  <c r="X22"/>
  <c r="P22"/>
  <c r="O22"/>
  <c r="F22"/>
  <c r="E22"/>
  <c r="D22"/>
  <c r="Y21"/>
  <c r="X21"/>
  <c r="P21"/>
  <c r="O21"/>
  <c r="F21"/>
  <c r="E21"/>
  <c r="D21"/>
  <c r="Y20"/>
  <c r="X20"/>
  <c r="P20"/>
  <c r="O20"/>
  <c r="F20"/>
  <c r="E20"/>
  <c r="D20"/>
  <c r="Y19"/>
  <c r="X19"/>
  <c r="P19"/>
  <c r="O19"/>
  <c r="F19"/>
  <c r="E19"/>
  <c r="D19"/>
  <c r="Y18"/>
  <c r="X18"/>
  <c r="P18"/>
  <c r="O18"/>
  <c r="F18"/>
  <c r="E18"/>
  <c r="D18"/>
  <c r="Y17"/>
  <c r="X17"/>
  <c r="P17"/>
  <c r="O17"/>
  <c r="F17"/>
  <c r="E17"/>
  <c r="D17"/>
  <c r="Y16"/>
  <c r="X16"/>
  <c r="P16"/>
  <c r="O16"/>
  <c r="F16"/>
  <c r="E16"/>
  <c r="D16"/>
  <c r="Y15"/>
  <c r="X15"/>
  <c r="P15"/>
  <c r="O15"/>
  <c r="F15"/>
  <c r="E15"/>
  <c r="D15"/>
  <c r="Y14"/>
  <c r="X14"/>
  <c r="P14"/>
  <c r="O14"/>
  <c r="F14"/>
  <c r="E14"/>
  <c r="D14"/>
  <c r="Y13"/>
  <c r="X13"/>
  <c r="P13"/>
  <c r="O13"/>
  <c r="F13"/>
  <c r="E13"/>
  <c r="D13"/>
  <c r="Y12"/>
  <c r="X12"/>
  <c r="P12"/>
  <c r="O12"/>
  <c r="F12"/>
  <c r="E12"/>
  <c r="D12"/>
  <c r="Y11"/>
  <c r="X11"/>
  <c r="P11"/>
  <c r="O11"/>
  <c r="F11"/>
  <c r="E11"/>
  <c r="D11"/>
  <c r="Y10"/>
  <c r="X10"/>
  <c r="P10"/>
  <c r="O10"/>
  <c r="F10"/>
  <c r="E10"/>
  <c r="D10"/>
  <c r="Y9"/>
  <c r="X9"/>
  <c r="P9"/>
  <c r="O9"/>
  <c r="F9"/>
  <c r="E9"/>
  <c r="D9"/>
  <c r="Y8"/>
  <c r="X8"/>
  <c r="P8"/>
  <c r="O8"/>
  <c r="F8"/>
  <c r="E8"/>
  <c r="D8"/>
  <c r="Y7"/>
  <c r="X7"/>
  <c r="P7"/>
  <c r="O7"/>
  <c r="F7"/>
  <c r="E7"/>
  <c r="D7"/>
  <c r="Y6"/>
  <c r="X6"/>
  <c r="P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W3"/>
  <c r="V3"/>
  <c r="U3"/>
  <c r="T3"/>
  <c r="S3"/>
  <c r="R3"/>
  <c r="Q3"/>
  <c r="M3"/>
  <c r="L3"/>
  <c r="K3"/>
  <c r="J3"/>
  <c r="I3"/>
  <c r="H3"/>
  <c r="G3"/>
  <c r="B2"/>
  <c r="K1"/>
  <c r="J1"/>
  <c r="I1"/>
  <c r="H1"/>
  <c r="Y27" i="11"/>
  <c r="X27"/>
  <c r="P27"/>
  <c r="O27"/>
  <c r="F27"/>
  <c r="E27"/>
  <c r="D27"/>
  <c r="Y26"/>
  <c r="X26"/>
  <c r="P26"/>
  <c r="O26"/>
  <c r="F26"/>
  <c r="E26"/>
  <c r="D26"/>
  <c r="Y25"/>
  <c r="X25"/>
  <c r="P25"/>
  <c r="O25"/>
  <c r="F25"/>
  <c r="E25"/>
  <c r="D25"/>
  <c r="Y24"/>
  <c r="X24"/>
  <c r="P24"/>
  <c r="O24"/>
  <c r="F24"/>
  <c r="E24"/>
  <c r="D24"/>
  <c r="Y23"/>
  <c r="X23"/>
  <c r="P23"/>
  <c r="O23"/>
  <c r="F23"/>
  <c r="E23"/>
  <c r="D23"/>
  <c r="Y22"/>
  <c r="X22"/>
  <c r="P22"/>
  <c r="O22"/>
  <c r="F22"/>
  <c r="E22"/>
  <c r="D22"/>
  <c r="Y21"/>
  <c r="X21"/>
  <c r="P21"/>
  <c r="O21"/>
  <c r="F21"/>
  <c r="E21"/>
  <c r="D21"/>
  <c r="Y20"/>
  <c r="X20"/>
  <c r="P20"/>
  <c r="O20"/>
  <c r="F20"/>
  <c r="E20"/>
  <c r="D20"/>
  <c r="Y19"/>
  <c r="X19"/>
  <c r="P19"/>
  <c r="O19"/>
  <c r="F19"/>
  <c r="E19"/>
  <c r="D19"/>
  <c r="Y18"/>
  <c r="X18"/>
  <c r="P18"/>
  <c r="O18"/>
  <c r="F18"/>
  <c r="E18"/>
  <c r="D18"/>
  <c r="Y17"/>
  <c r="X17"/>
  <c r="P17"/>
  <c r="O17"/>
  <c r="F17"/>
  <c r="E17"/>
  <c r="D17"/>
  <c r="Y16"/>
  <c r="X16"/>
  <c r="P16"/>
  <c r="O16"/>
  <c r="F16"/>
  <c r="E16"/>
  <c r="D16"/>
  <c r="Y15"/>
  <c r="X15"/>
  <c r="P15"/>
  <c r="O15"/>
  <c r="F15"/>
  <c r="E15"/>
  <c r="D15"/>
  <c r="Y14"/>
  <c r="X14"/>
  <c r="P14"/>
  <c r="O14"/>
  <c r="F14"/>
  <c r="E14"/>
  <c r="D14"/>
  <c r="Y13"/>
  <c r="X13"/>
  <c r="P13"/>
  <c r="O13"/>
  <c r="F13"/>
  <c r="E13"/>
  <c r="D13"/>
  <c r="Y12"/>
  <c r="X12"/>
  <c r="P12"/>
  <c r="O12"/>
  <c r="F12"/>
  <c r="E12"/>
  <c r="D12"/>
  <c r="Y11"/>
  <c r="X11"/>
  <c r="P11"/>
  <c r="O11"/>
  <c r="F11"/>
  <c r="E11"/>
  <c r="D11"/>
  <c r="Y10"/>
  <c r="X10"/>
  <c r="P10"/>
  <c r="O10"/>
  <c r="F10"/>
  <c r="E10"/>
  <c r="D10"/>
  <c r="Y9"/>
  <c r="X9"/>
  <c r="P9"/>
  <c r="O9"/>
  <c r="F9"/>
  <c r="E9"/>
  <c r="D9"/>
  <c r="Y8"/>
  <c r="X8"/>
  <c r="P8"/>
  <c r="O8"/>
  <c r="F8"/>
  <c r="E8"/>
  <c r="D8"/>
  <c r="Y7"/>
  <c r="X7"/>
  <c r="P7"/>
  <c r="O7"/>
  <c r="F7"/>
  <c r="E7"/>
  <c r="D7"/>
  <c r="Y6"/>
  <c r="X6"/>
  <c r="P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W3"/>
  <c r="V3"/>
  <c r="U3"/>
  <c r="T3"/>
  <c r="S3"/>
  <c r="R3"/>
  <c r="Q3"/>
  <c r="M3"/>
  <c r="L3"/>
  <c r="K3"/>
  <c r="J3"/>
  <c r="I3"/>
  <c r="H3"/>
  <c r="G3"/>
  <c r="B2"/>
  <c r="K1"/>
  <c r="J1"/>
  <c r="I1"/>
  <c r="H1"/>
  <c r="Y20" i="17"/>
  <c r="X20"/>
  <c r="P20"/>
  <c r="O20"/>
  <c r="F20"/>
  <c r="E20"/>
  <c r="D20"/>
  <c r="Y19"/>
  <c r="X19"/>
  <c r="P19"/>
  <c r="O19"/>
  <c r="F19"/>
  <c r="E19"/>
  <c r="D19"/>
  <c r="Y18"/>
  <c r="X18"/>
  <c r="P18"/>
  <c r="O18"/>
  <c r="F18"/>
  <c r="E18"/>
  <c r="D18"/>
  <c r="Y17"/>
  <c r="X17"/>
  <c r="P17"/>
  <c r="O17"/>
  <c r="F17"/>
  <c r="E17"/>
  <c r="D17"/>
  <c r="Y16"/>
  <c r="X16"/>
  <c r="P16"/>
  <c r="O16"/>
  <c r="F16"/>
  <c r="E16"/>
  <c r="D16"/>
  <c r="Y15"/>
  <c r="X15"/>
  <c r="P15"/>
  <c r="O15"/>
  <c r="F15"/>
  <c r="E15"/>
  <c r="D15"/>
  <c r="Y14"/>
  <c r="X14"/>
  <c r="P14"/>
  <c r="O14"/>
  <c r="F14"/>
  <c r="E14"/>
  <c r="D14"/>
  <c r="Y13"/>
  <c r="X13"/>
  <c r="P13"/>
  <c r="O13"/>
  <c r="F13"/>
  <c r="E13"/>
  <c r="D13"/>
  <c r="Y12"/>
  <c r="X12"/>
  <c r="P12"/>
  <c r="O12"/>
  <c r="F12"/>
  <c r="E12"/>
  <c r="D12"/>
  <c r="Y11"/>
  <c r="X11"/>
  <c r="P11"/>
  <c r="O11"/>
  <c r="F11"/>
  <c r="E11"/>
  <c r="D11"/>
  <c r="Y10"/>
  <c r="X10"/>
  <c r="P10"/>
  <c r="O10"/>
  <c r="F10"/>
  <c r="E10"/>
  <c r="D10"/>
  <c r="Y9"/>
  <c r="X9"/>
  <c r="P9"/>
  <c r="O9"/>
  <c r="F9"/>
  <c r="E9"/>
  <c r="D9"/>
  <c r="Y8"/>
  <c r="X8"/>
  <c r="P8"/>
  <c r="O8"/>
  <c r="F8"/>
  <c r="E8"/>
  <c r="D8"/>
  <c r="Y7"/>
  <c r="X7"/>
  <c r="P7"/>
  <c r="O7"/>
  <c r="F7"/>
  <c r="E7"/>
  <c r="D7"/>
  <c r="Y6"/>
  <c r="X6"/>
  <c r="P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W3"/>
  <c r="V3"/>
  <c r="U3"/>
  <c r="T3"/>
  <c r="S3"/>
  <c r="R3"/>
  <c r="Q3"/>
  <c r="M3"/>
  <c r="L3"/>
  <c r="K3"/>
  <c r="J3"/>
  <c r="I3"/>
  <c r="H3"/>
  <c r="G3"/>
  <c r="B2"/>
  <c r="K1"/>
  <c r="J1"/>
  <c r="I1"/>
  <c r="H1"/>
  <c r="Y17" i="19"/>
  <c r="X17"/>
  <c r="P17"/>
  <c r="O17"/>
  <c r="F17"/>
  <c r="E17"/>
  <c r="D17"/>
  <c r="Y16"/>
  <c r="X16"/>
  <c r="P16"/>
  <c r="O16"/>
  <c r="F16"/>
  <c r="E16"/>
  <c r="D16"/>
  <c r="Y15"/>
  <c r="X15"/>
  <c r="P15"/>
  <c r="O15"/>
  <c r="F15"/>
  <c r="E15"/>
  <c r="D15"/>
  <c r="Y14"/>
  <c r="X14"/>
  <c r="P14"/>
  <c r="O14"/>
  <c r="F14"/>
  <c r="E14"/>
  <c r="D14"/>
  <c r="Y13"/>
  <c r="X13"/>
  <c r="P13"/>
  <c r="O13"/>
  <c r="F13"/>
  <c r="E13"/>
  <c r="D13"/>
  <c r="Y12"/>
  <c r="X12"/>
  <c r="P12"/>
  <c r="O12"/>
  <c r="F12"/>
  <c r="E12"/>
  <c r="D12"/>
  <c r="Y11"/>
  <c r="X11"/>
  <c r="P11"/>
  <c r="O11"/>
  <c r="F11"/>
  <c r="E11"/>
  <c r="D11"/>
  <c r="Y10"/>
  <c r="X10"/>
  <c r="P10"/>
  <c r="O10"/>
  <c r="F10"/>
  <c r="E10"/>
  <c r="D10"/>
  <c r="Y9"/>
  <c r="X9"/>
  <c r="P9"/>
  <c r="O9"/>
  <c r="F9"/>
  <c r="E9"/>
  <c r="D9"/>
  <c r="Y8"/>
  <c r="X8"/>
  <c r="P8"/>
  <c r="O8"/>
  <c r="F8"/>
  <c r="E8"/>
  <c r="D8"/>
  <c r="Y7"/>
  <c r="X7"/>
  <c r="P7"/>
  <c r="O7"/>
  <c r="F7"/>
  <c r="E7"/>
  <c r="D7"/>
  <c r="Y6"/>
  <c r="X6"/>
  <c r="P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W3"/>
  <c r="V3"/>
  <c r="U3"/>
  <c r="T3"/>
  <c r="S3"/>
  <c r="R3"/>
  <c r="Q3"/>
  <c r="M3"/>
  <c r="L3"/>
  <c r="K3"/>
  <c r="J3"/>
  <c r="I3"/>
  <c r="H3"/>
  <c r="G3"/>
  <c r="B2"/>
  <c r="K1"/>
  <c r="J1"/>
  <c r="I1"/>
  <c r="H1"/>
  <c r="Y14" i="23"/>
  <c r="X14"/>
  <c r="P14"/>
  <c r="O14"/>
  <c r="F14"/>
  <c r="E14"/>
  <c r="D14"/>
  <c r="X13"/>
  <c r="O13"/>
  <c r="F13"/>
  <c r="E13"/>
  <c r="D13"/>
  <c r="X12"/>
  <c r="O12"/>
  <c r="F12"/>
  <c r="E12"/>
  <c r="D12"/>
  <c r="X11"/>
  <c r="O11"/>
  <c r="F11"/>
  <c r="E11"/>
  <c r="D11"/>
  <c r="X10"/>
  <c r="O10"/>
  <c r="F10"/>
  <c r="E10"/>
  <c r="D10"/>
  <c r="X9"/>
  <c r="O9"/>
  <c r="F9"/>
  <c r="E9"/>
  <c r="D9"/>
  <c r="X8"/>
  <c r="O8"/>
  <c r="F8"/>
  <c r="E8"/>
  <c r="D8"/>
  <c r="X7"/>
  <c r="O7"/>
  <c r="F7"/>
  <c r="E7"/>
  <c r="D7"/>
  <c r="X6"/>
  <c r="O6"/>
  <c r="F6"/>
  <c r="E6"/>
  <c r="D6"/>
  <c r="W5"/>
  <c r="V5"/>
  <c r="U5"/>
  <c r="T5"/>
  <c r="S5"/>
  <c r="R5"/>
  <c r="Q5"/>
  <c r="M5"/>
  <c r="L5"/>
  <c r="K5"/>
  <c r="J5"/>
  <c r="I5"/>
  <c r="H5"/>
  <c r="G5"/>
  <c r="W4"/>
  <c r="V4"/>
  <c r="U4"/>
  <c r="T4"/>
  <c r="S4"/>
  <c r="R4"/>
  <c r="Q4"/>
  <c r="M4"/>
  <c r="L4"/>
  <c r="K4"/>
  <c r="J4"/>
  <c r="I4"/>
  <c r="H4"/>
  <c r="G4"/>
  <c r="W3"/>
  <c r="V3"/>
  <c r="U3"/>
  <c r="T3"/>
  <c r="S3"/>
  <c r="R3"/>
  <c r="Q3"/>
  <c r="M3"/>
  <c r="L3"/>
  <c r="K3"/>
  <c r="J3"/>
  <c r="I3"/>
  <c r="H3"/>
  <c r="G3"/>
  <c r="B2"/>
  <c r="K1"/>
  <c r="J1"/>
  <c r="I1"/>
  <c r="H1"/>
</calcChain>
</file>

<file path=xl/sharedStrings.xml><?xml version="1.0" encoding="utf-8"?>
<sst xmlns="http://schemas.openxmlformats.org/spreadsheetml/2006/main" count="1234" uniqueCount="638">
  <si>
    <t>Ingvill Utgaard</t>
  </si>
  <si>
    <t>Tora Eid Løvås</t>
  </si>
  <si>
    <t>Pernille Iversen Gjeldvik</t>
  </si>
  <si>
    <t>Tonje Bruem Reistad</t>
  </si>
  <si>
    <t>Henriette Bakken</t>
  </si>
  <si>
    <t>Ingrid Stølan Husøy</t>
  </si>
  <si>
    <t>Line Nilsskog</t>
  </si>
  <si>
    <t>Alle som fullfører minst 5 renn får deltakerpremie fra kretsen.</t>
  </si>
  <si>
    <t>Hvis lik poengsum, får den trøya som har best resultat (plassiffer) i siste renn.</t>
  </si>
  <si>
    <t>Sprint</t>
    <phoneticPr fontId="29" type="noConversion"/>
  </si>
  <si>
    <t>POENGSTILLING TRØNDERCUPEN 2014/2015</t>
  </si>
  <si>
    <t>Gjeldende poengskala for Trøndercup 2014/2015:</t>
  </si>
  <si>
    <t>5 av 7 renn er tellende sammenlagt.</t>
    <phoneticPr fontId="6" type="noConversion"/>
  </si>
  <si>
    <t>ANTALL RENN</t>
  </si>
  <si>
    <t>POENG</t>
  </si>
  <si>
    <t>TREFF</t>
  </si>
  <si>
    <t>Amalie Rabliås Bustnes</t>
    <phoneticPr fontId="6" type="noConversion"/>
  </si>
  <si>
    <t>Julie Ingulfsvann</t>
    <phoneticPr fontId="6" type="noConversion"/>
  </si>
  <si>
    <t>Steinkjer SSK</t>
    <phoneticPr fontId="6" type="noConversion"/>
  </si>
  <si>
    <t>Astrid Stav</t>
    <phoneticPr fontId="6" type="noConversion"/>
  </si>
  <si>
    <t>Gjelder for klassene 13 år og opp t.o.m. senior, ikke nybegynnerklasser.</t>
  </si>
  <si>
    <t>Alle som deltar får poeng, uansett hvilken klubb/krets de tilhører.</t>
  </si>
  <si>
    <t>Ledertrøyer</t>
  </si>
  <si>
    <t>Skyttertrøyer</t>
  </si>
  <si>
    <t>Kvikne IL</t>
  </si>
  <si>
    <t>Meråker</t>
  </si>
  <si>
    <t>Eikesdal SSL</t>
  </si>
  <si>
    <t>Meldal IL</t>
  </si>
  <si>
    <t>Os IL</t>
  </si>
  <si>
    <t>Rødprikkete trøye til løper med flest skytetreff. I klassene 17,18,19,20-21 og senior, teller treffene i sprinten dobbelt i utregningen.</t>
  </si>
  <si>
    <t>Jenter 13</t>
  </si>
  <si>
    <t>KLUBB</t>
  </si>
  <si>
    <t>Bossmo &amp; Ytteren IL</t>
    <phoneticPr fontId="6" type="noConversion"/>
  </si>
  <si>
    <t>Skatval Skilag</t>
    <phoneticPr fontId="6" type="noConversion"/>
  </si>
  <si>
    <t>Hildegunn Vekseth</t>
    <phoneticPr fontId="6" type="noConversion"/>
  </si>
  <si>
    <t>Lina Kvitvang Benan</t>
    <phoneticPr fontId="6" type="noConversion"/>
  </si>
  <si>
    <t>Ingvild Røstad</t>
    <phoneticPr fontId="6" type="noConversion"/>
  </si>
  <si>
    <t>Ada Carlson Hegge</t>
    <phoneticPr fontId="6" type="noConversion"/>
  </si>
  <si>
    <t>Steinkjer SK</t>
    <phoneticPr fontId="6" type="noConversion"/>
  </si>
  <si>
    <t>Vibeke Kvistad Dengerud</t>
    <phoneticPr fontId="6" type="noConversion"/>
  </si>
  <si>
    <t>Siri Carlson Hegge</t>
    <phoneticPr fontId="6" type="noConversion"/>
  </si>
  <si>
    <t>Stiklestad IL</t>
    <phoneticPr fontId="6" type="noConversion"/>
  </si>
  <si>
    <t>Kristel Haltbrekken</t>
    <phoneticPr fontId="6" type="noConversion"/>
  </si>
  <si>
    <t>Steinkjer SK</t>
    <phoneticPr fontId="6" type="noConversion"/>
  </si>
  <si>
    <t>Mathilde Lillevold</t>
    <phoneticPr fontId="6" type="noConversion"/>
  </si>
  <si>
    <t>Maja Størseth</t>
    <phoneticPr fontId="6" type="noConversion"/>
  </si>
  <si>
    <t>Meråker SSK</t>
    <phoneticPr fontId="6" type="noConversion"/>
  </si>
  <si>
    <t>Inga Skjevdal</t>
    <phoneticPr fontId="6" type="noConversion"/>
  </si>
  <si>
    <t>Amanda Lynum</t>
    <phoneticPr fontId="6" type="noConversion"/>
  </si>
  <si>
    <t>Ranja Larsen</t>
    <phoneticPr fontId="6" type="noConversion"/>
  </si>
  <si>
    <t>Frol IL</t>
    <phoneticPr fontId="6" type="noConversion"/>
  </si>
  <si>
    <t>Snåsa SSL</t>
    <phoneticPr fontId="6" type="noConversion"/>
  </si>
  <si>
    <t>Andrea Gløtheim</t>
  </si>
  <si>
    <t>Maren Bjørken</t>
  </si>
  <si>
    <t>Aslaug Eklo</t>
  </si>
  <si>
    <t>Liva-Mari Løvstad</t>
  </si>
  <si>
    <t>Signe Hofstad</t>
  </si>
  <si>
    <t>Mari Stormoen</t>
  </si>
  <si>
    <t>Maria Felicia Kaasbøll</t>
  </si>
  <si>
    <t>Menn Senior</t>
  </si>
  <si>
    <t>Trønder Cup regler:</t>
  </si>
  <si>
    <t>Nor, IL</t>
  </si>
  <si>
    <t>Leik, IL</t>
  </si>
  <si>
    <t>Alvdal IL</t>
  </si>
  <si>
    <t>Vingelen IL</t>
  </si>
  <si>
    <t>13. des 14</t>
    <phoneticPr fontId="29" type="noConversion"/>
  </si>
  <si>
    <t>Oppdal</t>
    <phoneticPr fontId="29" type="noConversion"/>
  </si>
  <si>
    <t>Oppdal IL</t>
    <phoneticPr fontId="29" type="noConversion"/>
  </si>
  <si>
    <t>Erstatning for Trhjems</t>
    <phoneticPr fontId="29" type="noConversion"/>
  </si>
  <si>
    <t>22. mars 15</t>
    <phoneticPr fontId="29" type="noConversion"/>
  </si>
  <si>
    <t>Rikke Gjeitnes Dahle</t>
  </si>
  <si>
    <t>Andrine Green</t>
  </si>
  <si>
    <t>Veronica Berget Doseth</t>
  </si>
  <si>
    <t>Cecilie Støholen</t>
  </si>
  <si>
    <t>Røros IL / Team Statkraft Nord-Østerdal</t>
  </si>
  <si>
    <t>Byåsen SSL / Team Statkraft Trondheim</t>
  </si>
  <si>
    <t>Skaun IL /HVGS/ Team Statkraft Trondheim</t>
  </si>
  <si>
    <t>Nilsbyen</t>
    <phoneticPr fontId="29" type="noConversion"/>
  </si>
  <si>
    <t>Byåsen SSL</t>
    <phoneticPr fontId="29" type="noConversion"/>
  </si>
  <si>
    <t>STSSK</t>
    <phoneticPr fontId="29" type="noConversion"/>
  </si>
  <si>
    <t>Normal</t>
    <phoneticPr fontId="29" type="noConversion"/>
  </si>
  <si>
    <t>15. feb 15</t>
    <phoneticPr fontId="29" type="noConversion"/>
  </si>
  <si>
    <t>Tynset IF</t>
  </si>
  <si>
    <t>Stiklestad IL</t>
    <phoneticPr fontId="29" type="noConversion"/>
  </si>
  <si>
    <t>Fra og med renn 2 går de som leder cup'en med gule og prikkete ledertrøyer.</t>
  </si>
  <si>
    <t>Gul trøye til den som har flest poeng i hver klasse.</t>
  </si>
  <si>
    <t xml:space="preserve">Om det er en og samme person som oppnår begge trøyene, går skytetrøya til nest beste skytter. </t>
  </si>
  <si>
    <t>De 4 første sammenlagt får graderte premier fra kretsen.</t>
  </si>
  <si>
    <t>Trøyene deles ut til odel og eie etter finalen.</t>
  </si>
  <si>
    <t>Trønder Cup eies og administreres av Sør-Trøndelag Skiskytterkrets.</t>
  </si>
  <si>
    <t>Renn nr.</t>
  </si>
  <si>
    <t>Dato</t>
  </si>
  <si>
    <t xml:space="preserve">Sted </t>
  </si>
  <si>
    <t>Arrangør</t>
  </si>
  <si>
    <t>Krets</t>
  </si>
  <si>
    <t>Øvelse</t>
  </si>
  <si>
    <t>Klasser i rennet</t>
  </si>
  <si>
    <t>Kommentar</t>
  </si>
  <si>
    <t>NTSSK</t>
  </si>
  <si>
    <t>Sprint</t>
  </si>
  <si>
    <t>Alle</t>
  </si>
  <si>
    <t>Normal</t>
  </si>
  <si>
    <t>STSSK</t>
  </si>
  <si>
    <t>Saupstad</t>
  </si>
  <si>
    <t>Hauka</t>
  </si>
  <si>
    <t>TC Finale</t>
  </si>
  <si>
    <t>Fellesstart</t>
  </si>
  <si>
    <t>Deltakelse gir poeng etter fastlagt skjema.  I finalen utdeles bonuspoeng.</t>
  </si>
  <si>
    <t xml:space="preserve">Ved likhet i poeng sammenlagt i løpet av sesongen rangeres løperne etter plassiffer. Ved fortsatt likhet settes plasseringene likt. </t>
  </si>
  <si>
    <t>Celina Marie Striger</t>
  </si>
  <si>
    <t>Rebecka Oppigard</t>
  </si>
  <si>
    <t>Marie Grue</t>
  </si>
  <si>
    <t>Olea Iversen Gjeldvik</t>
  </si>
  <si>
    <t>Tonje Nordheim</t>
  </si>
  <si>
    <t>Elise Eid</t>
  </si>
  <si>
    <t>Sigrid Bentdal</t>
  </si>
  <si>
    <t>Ingvill Liven Slette</t>
  </si>
  <si>
    <t>Lina Bjerke Meisingset</t>
  </si>
  <si>
    <t>Karen Moum Agle</t>
    <phoneticPr fontId="6" type="noConversion"/>
  </si>
  <si>
    <t>Marit Kilskar Grevskott</t>
    <phoneticPr fontId="6" type="noConversion"/>
  </si>
  <si>
    <t>Juni Arnekleiv</t>
  </si>
  <si>
    <t>Aleksander Trøa Olsen</t>
    <phoneticPr fontId="6" type="noConversion"/>
  </si>
  <si>
    <t>Aleksander Trøa Olsen</t>
    <phoneticPr fontId="6" type="noConversion"/>
  </si>
  <si>
    <t>Steinkjer</t>
    <phoneticPr fontId="29" type="noConversion"/>
  </si>
  <si>
    <t>NTSSK</t>
    <phoneticPr fontId="29" type="noConversion"/>
  </si>
  <si>
    <t>M17</t>
  </si>
  <si>
    <t>M18</t>
  </si>
  <si>
    <t>M19</t>
  </si>
  <si>
    <t>M 20-21</t>
  </si>
  <si>
    <t>M Senior</t>
  </si>
  <si>
    <t>K Senior</t>
  </si>
  <si>
    <t>Trondhjems Skiskyttere /HVGS/ Team Statkraft Trondheim</t>
  </si>
  <si>
    <t>Rennebu IL /HVGS</t>
  </si>
  <si>
    <t>Bossmo &amp; Ytteren IL</t>
    <phoneticPr fontId="29" type="noConversion"/>
  </si>
  <si>
    <t>Tynset IF / Team Statkraft Nord-Østerdal</t>
  </si>
  <si>
    <t>Skaun IL / Team Statkraft Trondheim</t>
  </si>
  <si>
    <t>Oppdal IL / Team Statkraft Trondheim</t>
  </si>
  <si>
    <t>Orkdal IL /STVGS</t>
  </si>
  <si>
    <t>Ulrik Olsen Brimi</t>
  </si>
  <si>
    <t>Steinkjer IL</t>
  </si>
  <si>
    <t>Emil H. Streitlien</t>
  </si>
  <si>
    <t>Jakob Høsøien</t>
  </si>
  <si>
    <t>Brynjar Thorshaug</t>
  </si>
  <si>
    <t>Eline Grue</t>
  </si>
  <si>
    <t>Silje Bakken</t>
  </si>
  <si>
    <t>Ane Avseth Glimsdal</t>
  </si>
  <si>
    <t>Molde og Omegn IF</t>
  </si>
  <si>
    <t>Stiklestad IL</t>
  </si>
  <si>
    <t>Skatval Skilag</t>
  </si>
  <si>
    <t>Tingvoll IL</t>
  </si>
  <si>
    <t>Dombås IL</t>
  </si>
  <si>
    <t>Trondhjems Skiskyttere</t>
  </si>
  <si>
    <t>Øverbygda IL</t>
  </si>
  <si>
    <t>Orkdal IL</t>
  </si>
  <si>
    <t>Steinkjer SK</t>
  </si>
  <si>
    <t>Budal IL</t>
  </si>
  <si>
    <t>Røros IL</t>
  </si>
  <si>
    <t>Snåsa SSL</t>
  </si>
  <si>
    <t>Oppdal IL</t>
  </si>
  <si>
    <t>Skauga IL</t>
  </si>
  <si>
    <t>Rennebu IL</t>
  </si>
  <si>
    <t>Vinne Skilag</t>
  </si>
  <si>
    <t>Antall treff</t>
  </si>
  <si>
    <t>SUM</t>
  </si>
  <si>
    <t>SAMMENLAGT</t>
  </si>
  <si>
    <t>BONUS</t>
  </si>
  <si>
    <t>PL</t>
  </si>
  <si>
    <t>NAVN</t>
  </si>
  <si>
    <t>Poeng</t>
  </si>
  <si>
    <t>FINALE</t>
  </si>
  <si>
    <t>Fratrekk</t>
  </si>
  <si>
    <t>Sokna IL</t>
  </si>
  <si>
    <t>Jenter 14</t>
  </si>
  <si>
    <t>Jenter 15</t>
  </si>
  <si>
    <t>Jenter 16</t>
  </si>
  <si>
    <t>Gutter 13</t>
  </si>
  <si>
    <t>Gutter 14</t>
  </si>
  <si>
    <t>Kvinner 17</t>
  </si>
  <si>
    <t>Kvinner 18</t>
  </si>
  <si>
    <t>Kvinner 19</t>
  </si>
  <si>
    <t>Kvinner 20-21</t>
  </si>
  <si>
    <t>Menn 17</t>
  </si>
  <si>
    <t>Menn 18</t>
  </si>
  <si>
    <t>Menn 19</t>
  </si>
  <si>
    <t>Jonas Tyldum</t>
  </si>
  <si>
    <t>Albert Riseth</t>
  </si>
  <si>
    <t>Andreas Øyen Tøraasen</t>
  </si>
  <si>
    <t>Sivert Garli</t>
  </si>
  <si>
    <t>Kristian Oleander Falmår</t>
  </si>
  <si>
    <t>Tor Erling Aasprang</t>
  </si>
  <si>
    <t>Jon Enodd</t>
  </si>
  <si>
    <t>Sander Striger Halset</t>
  </si>
  <si>
    <t>Mathias Halseth</t>
  </si>
  <si>
    <t>Sondre Løkke Hagen</t>
  </si>
  <si>
    <t>Kari Sollid Nordvang</t>
  </si>
  <si>
    <t>Kristine Hokseng Øien</t>
  </si>
  <si>
    <t>Anna Harborg</t>
  </si>
  <si>
    <t>Ane Ingeborg Kalbækken</t>
  </si>
  <si>
    <t>Sofie Hallem</t>
  </si>
  <si>
    <t>Emilie Borgen Hermann</t>
  </si>
  <si>
    <t>Nora Lund Ramstad</t>
  </si>
  <si>
    <t>Rønnaug Hansæl-Nergaard</t>
  </si>
  <si>
    <t>Mia Norheim</t>
  </si>
  <si>
    <t>Ingeborg Smestu Holm</t>
  </si>
  <si>
    <t>Kristine Gjersvold Haug</t>
  </si>
  <si>
    <t>Maren Bakken</t>
  </si>
  <si>
    <t>Marit Østhus</t>
  </si>
  <si>
    <t>Menn 20-21</t>
  </si>
  <si>
    <t>Plass</t>
  </si>
  <si>
    <t xml:space="preserve">          </t>
  </si>
  <si>
    <t>Deretter</t>
  </si>
  <si>
    <t>Byåsen SSL</t>
  </si>
  <si>
    <t>Kvinner Senior</t>
  </si>
  <si>
    <t>Magnus Brandså Svingen</t>
  </si>
  <si>
    <t>Magne Langsåvold</t>
  </si>
  <si>
    <t>Odin Garli</t>
  </si>
  <si>
    <t>Sigurd Jerleif Beverfjord</t>
  </si>
  <si>
    <t>Jo Brøste Nørstegård</t>
  </si>
  <si>
    <t>Jørgen Dalum</t>
  </si>
  <si>
    <t>Simen Hårstad</t>
  </si>
  <si>
    <t>Torbjørn Oppigard</t>
  </si>
  <si>
    <t>Martin Øyen Tøraasen</t>
  </si>
  <si>
    <t>Sivert Bekken</t>
  </si>
  <si>
    <t>Johannes Grann Vingelen</t>
  </si>
  <si>
    <t>Martin Snildal Nygård</t>
  </si>
  <si>
    <t>Marius Tjelde Vaagen</t>
  </si>
  <si>
    <t>Håkon Frøseth</t>
  </si>
  <si>
    <t>Trondhjems Skiskyttere / Team Statkraft Trondheim</t>
  </si>
  <si>
    <t>Leik, IL / Team Statkraft Trondheim</t>
  </si>
  <si>
    <t>Stiklestad IL /STVGS</t>
  </si>
  <si>
    <t>Trønder Cup 2014/15 - 2019/20 er sponset av Hugaas Entreprenør.</t>
    <phoneticPr fontId="6" type="noConversion"/>
  </si>
  <si>
    <t>Kvikne IL / Team Statkraft Nord-Østerdal</t>
  </si>
  <si>
    <t>Gard Thorshaug</t>
  </si>
  <si>
    <t>Stiklestad IL/MVGS</t>
  </si>
  <si>
    <t>Julie Bjørken</t>
  </si>
  <si>
    <t>Martine Østraat Røkke</t>
  </si>
  <si>
    <t>Frol IL/MVGS</t>
  </si>
  <si>
    <t>Molde og Omegn IF / Team Statkraft Trondheim</t>
  </si>
  <si>
    <t>Fana IL / Team Statkraft Trondheim</t>
  </si>
  <si>
    <t>Byåsen SSL /HVGS/ Team Statkraft Trondheim</t>
  </si>
  <si>
    <t>Gutter 16</t>
    <phoneticPr fontId="6" type="noConversion"/>
  </si>
  <si>
    <t>Gutter 15</t>
    <phoneticPr fontId="6" type="noConversion"/>
  </si>
  <si>
    <t>Folldal IF</t>
  </si>
  <si>
    <t>Alvdal IL / Team Statkraft Nord-Østerdal</t>
  </si>
  <si>
    <t>Dombås IL / Team Statkraft Nord-Østerdal</t>
  </si>
  <si>
    <t>Os IL / Team Statkraft Nord-Østerdal</t>
  </si>
  <si>
    <t>Andreas Smetbak Eriksen</t>
  </si>
  <si>
    <t>Henrik Uv Værnes</t>
  </si>
  <si>
    <t>Hallstein Bondhus Often</t>
  </si>
  <si>
    <t>Martin Selmer</t>
  </si>
  <si>
    <t>Håkon Hauge Gunnes</t>
  </si>
  <si>
    <t>Tobias Tangstad</t>
  </si>
  <si>
    <t>Martin Skjerve</t>
  </si>
  <si>
    <t>Mathias Røiseng Aksnes</t>
  </si>
  <si>
    <t>Audun Wanvik Haugen</t>
  </si>
  <si>
    <t>Magnus Sellie Hansen</t>
  </si>
  <si>
    <t>Trond-André Kolstad</t>
  </si>
  <si>
    <t>Arvid Kristian Melum</t>
  </si>
  <si>
    <t>Sondre Røsbak Strømsøyen</t>
  </si>
  <si>
    <t>Vegard Selvnes</t>
  </si>
  <si>
    <t>Harald Birkeland Larsen</t>
  </si>
  <si>
    <t>Martin Spjøtvold</t>
  </si>
  <si>
    <t>Tobias Eid Løvås</t>
  </si>
  <si>
    <t>Fredrik Almås</t>
  </si>
  <si>
    <t>Aleksander Morsund Karlsen</t>
  </si>
  <si>
    <t>Lier IL/MVGS</t>
  </si>
  <si>
    <t>Vegard Bruem Reistad</t>
  </si>
  <si>
    <t>Stiklestad IL/STVGS</t>
  </si>
  <si>
    <t>Julie Rødal Myhrås</t>
    <phoneticPr fontId="6" type="noConversion"/>
  </si>
  <si>
    <t>Frida Skjerve</t>
    <phoneticPr fontId="6" type="noConversion"/>
  </si>
  <si>
    <t>Anna Rønning</t>
    <phoneticPr fontId="6" type="noConversion"/>
  </si>
  <si>
    <t>Maria Landrø Monsen</t>
    <phoneticPr fontId="6" type="noConversion"/>
  </si>
  <si>
    <t>Emma Solhjell Øverås</t>
    <phoneticPr fontId="6" type="noConversion"/>
  </si>
  <si>
    <t>Vinne Skilag</t>
    <phoneticPr fontId="6" type="noConversion"/>
  </si>
  <si>
    <t>Standard poengskala                         </t>
  </si>
  <si>
    <t>Bonus poengskala (kun i finalen)</t>
  </si>
  <si>
    <t>J13</t>
  </si>
  <si>
    <t>G13</t>
  </si>
  <si>
    <t>J14</t>
  </si>
  <si>
    <t>J15</t>
  </si>
  <si>
    <t>J16</t>
  </si>
  <si>
    <t>K17</t>
  </si>
  <si>
    <t>K18</t>
  </si>
  <si>
    <t>K19</t>
  </si>
  <si>
    <t>K 20-21</t>
  </si>
  <si>
    <t>G14</t>
  </si>
  <si>
    <t>G15</t>
  </si>
  <si>
    <t>G16</t>
  </si>
  <si>
    <t>Sivert Garberg Solligård</t>
  </si>
  <si>
    <t>Preben Jenssen Matberg</t>
  </si>
  <si>
    <t>Jonas Landsem Kristiansen</t>
  </si>
  <si>
    <t>Mats Schei</t>
  </si>
  <si>
    <t>Adrian Green</t>
  </si>
  <si>
    <t>Kasper Sørhus Moen</t>
  </si>
  <si>
    <t>Knut Dahlen Aspenes</t>
  </si>
  <si>
    <t>Mats Maalø</t>
  </si>
  <si>
    <t>Lars Sandstad</t>
  </si>
  <si>
    <t>Martin Sandvik</t>
  </si>
  <si>
    <t>Einar Hedegart</t>
  </si>
  <si>
    <t>Inderøy IL</t>
  </si>
  <si>
    <t>Tore Markhus</t>
  </si>
  <si>
    <t>Andreas Dullum</t>
  </si>
  <si>
    <t>Brian Hofstad</t>
  </si>
  <si>
    <t>Mats Eide</t>
  </si>
  <si>
    <t>Meråker SSK</t>
  </si>
  <si>
    <t>Jesper Strand</t>
  </si>
  <si>
    <t>Bjørnar Reitan</t>
  </si>
  <si>
    <t>Martin Børseth-Vassend</t>
  </si>
  <si>
    <t>Casper Øien Veimo</t>
  </si>
  <si>
    <t>Frol Il</t>
  </si>
  <si>
    <t>Vegard Otterlei Virum</t>
  </si>
  <si>
    <t>Vegard Uv Værnes</t>
  </si>
  <si>
    <t>Jacob Verdenius</t>
  </si>
  <si>
    <t>Sigurd Frengstad</t>
  </si>
  <si>
    <t>Arnt Johan Tungen</t>
  </si>
  <si>
    <t>Silje Bentzen Østby</t>
  </si>
  <si>
    <t>Maria Flak</t>
  </si>
  <si>
    <t>Marit Wæhre</t>
  </si>
  <si>
    <t>Skonseng UL</t>
  </si>
  <si>
    <t>Marvin Westermark</t>
  </si>
  <si>
    <t>Simon Steinshamn</t>
  </si>
  <si>
    <t>Marianne Røstad</t>
  </si>
  <si>
    <t>Anitra Vognild</t>
  </si>
  <si>
    <t>Bjerke IL Ski/MVGS</t>
  </si>
  <si>
    <t>Simostranda IL/MVGS</t>
  </si>
  <si>
    <t>Anette Grønhovd</t>
  </si>
  <si>
    <t>Ingrid Grue</t>
  </si>
  <si>
    <t>Silje Gløtheim</t>
  </si>
  <si>
    <t>Vilde Olsen Rosvoldsve</t>
  </si>
  <si>
    <t>Lise Sundli</t>
  </si>
  <si>
    <t>Maja Arnekleiv</t>
  </si>
  <si>
    <t>Sigrid Livik</t>
  </si>
  <si>
    <t>Meråker SSK/MVGS</t>
  </si>
  <si>
    <t>Jonas Røe Olsen</t>
  </si>
  <si>
    <t>Peder Smetbak Eriksen</t>
  </si>
  <si>
    <t>Andreas Voldøien Syrstad</t>
  </si>
  <si>
    <t>Esten Solem</t>
  </si>
  <si>
    <t>Gard Kvikne Furberg</t>
  </si>
  <si>
    <t>Iver Slupphaug</t>
  </si>
  <si>
    <t>Eivind Parnas Bardal</t>
  </si>
  <si>
    <t>Henrik Johannes Belbo</t>
  </si>
  <si>
    <t>Mathias Borgen</t>
  </si>
  <si>
    <t>Ludvik Eriksson</t>
  </si>
  <si>
    <t>Henrik Ekseth</t>
  </si>
  <si>
    <t>Christian Fjærli Aune</t>
  </si>
  <si>
    <t>Eskil Holthe Sandberg</t>
  </si>
  <si>
    <t>Synnøve Stølen</t>
  </si>
  <si>
    <t xml:space="preserve">Haltdalen IL/ MVGS/ Team Statkraft </t>
  </si>
  <si>
    <t>Stor-Elvdal SK/ MVGS</t>
  </si>
  <si>
    <t>Orkdal IL/ MVGS</t>
  </si>
  <si>
    <t>Meråker SSK/ MVGS</t>
  </si>
  <si>
    <t>Oppdal IL/ MVGS</t>
  </si>
  <si>
    <t>Trygve Bondhus Often</t>
  </si>
  <si>
    <t>Vegar Selnæs</t>
  </si>
  <si>
    <t>Erlend Kvittum Nytrøen</t>
  </si>
  <si>
    <t>Roar Søraker</t>
  </si>
  <si>
    <t>Mats Kullungstad</t>
  </si>
  <si>
    <t>Olve Skogli</t>
  </si>
  <si>
    <t>Sivert Borgen</t>
  </si>
  <si>
    <t>Eirik Skomakerstuen Åsen</t>
  </si>
  <si>
    <t>Håvard Talleraas</t>
  </si>
  <si>
    <t>Martin Dretvik</t>
  </si>
  <si>
    <t>Even Lien</t>
  </si>
  <si>
    <t>Sprint</t>
    <phoneticPr fontId="29" type="noConversion"/>
  </si>
  <si>
    <t>Meråker IL</t>
    <phoneticPr fontId="29" type="noConversion"/>
  </si>
  <si>
    <t>14. des 14</t>
    <phoneticPr fontId="29" type="noConversion"/>
  </si>
  <si>
    <t>10. jan 15</t>
    <phoneticPr fontId="29" type="noConversion"/>
  </si>
  <si>
    <t>Trondhjems SS</t>
    <phoneticPr fontId="29" type="noConversion"/>
  </si>
  <si>
    <t>Sprint</t>
    <phoneticPr fontId="29" type="noConversion"/>
  </si>
  <si>
    <t>Bendit</t>
    <phoneticPr fontId="29" type="noConversion"/>
  </si>
  <si>
    <t>24. jan 15</t>
    <phoneticPr fontId="29" type="noConversion"/>
  </si>
  <si>
    <t>Oppdal</t>
    <phoneticPr fontId="29" type="noConversion"/>
  </si>
  <si>
    <t>Oppdal IL</t>
    <phoneticPr fontId="29" type="noConversion"/>
  </si>
  <si>
    <t>STSSK</t>
    <phoneticPr fontId="29" type="noConversion"/>
  </si>
  <si>
    <t>31. jan 15</t>
    <phoneticPr fontId="29" type="noConversion"/>
  </si>
  <si>
    <t>Halvard Brandså Svingen</t>
  </si>
  <si>
    <t>Nicolai Følstad Austad</t>
  </si>
  <si>
    <t>Erik Kjøsnes Wekre</t>
  </si>
  <si>
    <t>Anders Haugskott</t>
  </si>
  <si>
    <t>Skaun IL</t>
  </si>
  <si>
    <t>Odd Wæhre</t>
  </si>
  <si>
    <t>Sondre Gregersen</t>
  </si>
  <si>
    <t>Vingrom IL</t>
  </si>
  <si>
    <t>Håkon Gimse</t>
  </si>
  <si>
    <t>Wilhelm Olav Belbo</t>
  </si>
  <si>
    <t>Jørgen Solhaug Sæter</t>
  </si>
  <si>
    <t>Simen Eliassen Kvarme</t>
  </si>
  <si>
    <t>Ørjan Moseng</t>
  </si>
  <si>
    <t>Magnus Fjerdingen Moan</t>
  </si>
  <si>
    <t>Morten Andre Skånøy Søraas</t>
  </si>
  <si>
    <t>Arnt Tomas Sundli</t>
  </si>
  <si>
    <t>Iver Overgård Fremstad</t>
  </si>
  <si>
    <t>Kristoffer Sverdrup</t>
  </si>
  <si>
    <t>Håvard Mo</t>
  </si>
  <si>
    <t>Andreas Striger Halset</t>
  </si>
  <si>
    <t>Truls Løvaas Søvik</t>
  </si>
  <si>
    <t>Roger Lien Eithun</t>
  </si>
  <si>
    <t>Ådne Frengstad</t>
  </si>
  <si>
    <t>Audun Reistad</t>
  </si>
  <si>
    <t>Mats Eidsmo</t>
  </si>
  <si>
    <t>Eivind Bogen Brurok</t>
  </si>
  <si>
    <t>Olav Dalum</t>
  </si>
  <si>
    <t>Trondhjems skiskyttere</t>
  </si>
  <si>
    <t>Sander Vestavik</t>
  </si>
  <si>
    <t>Erik Stølen</t>
  </si>
  <si>
    <t>Amund Grann Vingelen</t>
  </si>
  <si>
    <t>Eivind Thoresen</t>
  </si>
  <si>
    <t>Marte Løvaas Søvik</t>
  </si>
  <si>
    <t>Line Sølberg</t>
  </si>
  <si>
    <t>Line Molde</t>
  </si>
  <si>
    <t>Marit Ishol Skogan</t>
  </si>
  <si>
    <t>Toril Bakka Nygård</t>
  </si>
  <si>
    <t>Kjersti Kvistad Dengerud</t>
  </si>
  <si>
    <t>Sara Sundli</t>
  </si>
  <si>
    <t>Emma Staveli</t>
  </si>
  <si>
    <t>Ingrid Martine Flønes</t>
  </si>
  <si>
    <t>Håvard Solfeldt</t>
  </si>
  <si>
    <t>Mats Storseth</t>
  </si>
  <si>
    <t>Kristian Johansen</t>
  </si>
  <si>
    <t>Hønefoss SSK</t>
  </si>
  <si>
    <t>Fredrik Gjesbakk</t>
  </si>
  <si>
    <t>Hallgeir Haugen</t>
  </si>
  <si>
    <t>Johannes Singstad Knutsen</t>
  </si>
  <si>
    <t>Sindre Smestu Holm</t>
  </si>
  <si>
    <t>Sigve Gederaas Denstad</t>
  </si>
  <si>
    <t>Steinar Riksaasen</t>
  </si>
  <si>
    <t>Pål Marius Nesse</t>
  </si>
  <si>
    <t>Fet SK/MVGS</t>
  </si>
  <si>
    <t>Dombås IL/MVGS</t>
  </si>
  <si>
    <t>Einar Carlson Hegge</t>
  </si>
  <si>
    <t xml:space="preserve">	Trondhjems Skiskyttere/ Team Statkraft </t>
  </si>
  <si>
    <t xml:space="preserve">Håvard Kne Galåen	</t>
  </si>
  <si>
    <t xml:space="preserve">	Byåsen SSL/ Team Statkraft Trondheim</t>
  </si>
  <si>
    <t xml:space="preserve">Edvard Fjærtoft	</t>
  </si>
  <si>
    <t xml:space="preserve">	Skatval Skilag                </t>
  </si>
  <si>
    <t xml:space="preserve">	Steinkjer SK/ STVGS</t>
  </si>
  <si>
    <t xml:space="preserve">	Stiklestad IL/ STVGS</t>
  </si>
  <si>
    <t xml:space="preserve">Jonas Maalø	</t>
  </si>
  <si>
    <t>STSSK har egen startnummerserie 1-500 som arrangører av Trønder Cup skal bruke.</t>
    <phoneticPr fontId="6" type="noConversion"/>
  </si>
  <si>
    <t>Anders Sørløkk</t>
  </si>
  <si>
    <t>Eirik Ishol Skogan</t>
  </si>
  <si>
    <t>Steinkjer IL/STVGS</t>
  </si>
  <si>
    <t>Peder Hojem</t>
  </si>
  <si>
    <t>Jørgen Sundfær Stubbe</t>
  </si>
  <si>
    <t>Inderøy IL/STVGS</t>
  </si>
  <si>
    <t>Trondhjems Skiskyttere /HVGS/ TST</t>
  </si>
  <si>
    <t>Andreas Riseth</t>
  </si>
  <si>
    <t>Sondre Bjørgen Nilsen</t>
  </si>
  <si>
    <t>Magnus Høgli</t>
  </si>
  <si>
    <t>Gaute Kvittum Nytrøen</t>
  </si>
  <si>
    <t>Håkon Halseth</t>
  </si>
  <si>
    <t>Jonas Linset</t>
  </si>
  <si>
    <t>Marius Møller</t>
  </si>
  <si>
    <t>Sander Lefdal</t>
  </si>
  <si>
    <t>Martin Bråten Granøien</t>
  </si>
  <si>
    <t>Henrik Kraft</t>
  </si>
  <si>
    <t>Asgeir Espeland</t>
  </si>
  <si>
    <t>Kasper Lie</t>
  </si>
  <si>
    <t>Jøran Kjesbu Wass</t>
  </si>
  <si>
    <t>Stiklestad IL/STVG</t>
  </si>
  <si>
    <t>Martin Gjedrem Lund</t>
  </si>
  <si>
    <t>Vinnes Skilag</t>
  </si>
  <si>
    <t>Tonje Skjelstadås</t>
  </si>
  <si>
    <t>Astrid Wathne Matthiessen</t>
  </si>
  <si>
    <t>Sara Ehrenpohl Sand</t>
  </si>
  <si>
    <t>Lotte Lie</t>
  </si>
  <si>
    <t>Mari Muan</t>
  </si>
  <si>
    <t>Margrethe Lillevold</t>
  </si>
  <si>
    <t>Norunn Kvistad Dengerud</t>
  </si>
  <si>
    <t>Skatval Skilag/ MVGS</t>
  </si>
  <si>
    <t xml:space="preserve">Meldal IL                     </t>
  </si>
  <si>
    <t xml:space="preserve">Meråker SSK                   </t>
  </si>
  <si>
    <t>Steinkjer SK/ STVGS</t>
  </si>
  <si>
    <t>Kristin Våga Fløttum</t>
  </si>
  <si>
    <t>Jenny Enodd</t>
  </si>
  <si>
    <t>Ingeborg L. Lorås</t>
  </si>
  <si>
    <t>Ragne Matberg</t>
  </si>
  <si>
    <t>Mathea Guddingsmo</t>
  </si>
  <si>
    <t>Elise Eidsli</t>
  </si>
  <si>
    <t>Oline Vorkinnslien</t>
  </si>
  <si>
    <t>Andrea Gjønnes</t>
  </si>
  <si>
    <t>deltagere totalt med ett eller flere renn</t>
  </si>
  <si>
    <t>Fullt-hus; skytterpremiering i 13-16 årsklassene</t>
  </si>
  <si>
    <t>Ole Martin Uthus</t>
  </si>
  <si>
    <t>Sander Almås</t>
  </si>
  <si>
    <t>Halvor Brønstad</t>
  </si>
  <si>
    <t>John Magnus Nygård</t>
  </si>
  <si>
    <t>Marte Lien Johnsen</t>
  </si>
  <si>
    <t>Guro Henissen Hermann</t>
  </si>
  <si>
    <t>Marte Henissen Hermann</t>
  </si>
  <si>
    <t>Nina Strømsjordet</t>
  </si>
  <si>
    <t>Heidi Langen</t>
  </si>
  <si>
    <t>Line Jølle</t>
  </si>
  <si>
    <t>Margrete Hjellen</t>
  </si>
  <si>
    <t>Kristin Røstad</t>
  </si>
  <si>
    <t xml:space="preserve">Østre Toten Skilag/ Team Statkraft </t>
  </si>
  <si>
    <t xml:space="preserve">Trondhjems Skiskyttere        </t>
  </si>
  <si>
    <t xml:space="preserve">Stiklestad IL                 </t>
  </si>
  <si>
    <t>Kristine Vognild</t>
  </si>
  <si>
    <t>Bjerke IL Ski</t>
  </si>
  <si>
    <t>Paula Friedericke Hartmann</t>
  </si>
  <si>
    <t>Lierne IL/MVGS</t>
  </si>
  <si>
    <t>Anne Katrine Tønset</t>
  </si>
  <si>
    <t>Røros IL/MVGS</t>
  </si>
  <si>
    <t>Emilie Liabakk Eriksen</t>
  </si>
  <si>
    <t>Byåsen SSL/ Team Statkraft Trondheim</t>
  </si>
  <si>
    <t>Harald Hjellen</t>
  </si>
  <si>
    <t>Erik Kvam</t>
  </si>
  <si>
    <t>Ole Wanvik Haugen</t>
  </si>
  <si>
    <t>Skatval skilag</t>
  </si>
  <si>
    <t>Øystein Solligård</t>
  </si>
  <si>
    <t>Fredrik Stigum Kvistad</t>
  </si>
  <si>
    <t>Ådne Toldnes</t>
  </si>
  <si>
    <t>Martin Skogset</t>
  </si>
  <si>
    <t>Martin Strypet</t>
  </si>
  <si>
    <t>Jann Krister Benberg</t>
  </si>
  <si>
    <t>Jakob Tidemann</t>
  </si>
  <si>
    <t>Håkon Eithun</t>
  </si>
  <si>
    <t>IL Nor</t>
  </si>
  <si>
    <t>Eirik Sandnes</t>
  </si>
  <si>
    <t>Røros IL/ MVGS</t>
  </si>
  <si>
    <t>Magnus Gjersvold Haug</t>
  </si>
  <si>
    <t>Simen Smetbak Eriksen</t>
  </si>
  <si>
    <t>Rasmus Lie</t>
  </si>
  <si>
    <t>Sondre Nikolai Olsen</t>
  </si>
  <si>
    <t>Håvard Støen Gussiås</t>
  </si>
  <si>
    <t>Indre Halseth</t>
  </si>
  <si>
    <t>Thomas Kort</t>
  </si>
  <si>
    <t>Andreas Grønning Roksvaag</t>
  </si>
  <si>
    <t>Marius Bones</t>
  </si>
  <si>
    <t>Krister Wohlen</t>
  </si>
  <si>
    <t>Marius Østraat Røkke</t>
  </si>
  <si>
    <t>Frol IL</t>
  </si>
  <si>
    <t>Lavrans Sandsæter</t>
  </si>
  <si>
    <t>Anders Guddingsmo</t>
  </si>
  <si>
    <t>Eirik Kjøl Tornes</t>
  </si>
  <si>
    <t>Sondre Gjedrem Lund</t>
  </si>
  <si>
    <t>Sander Flatås</t>
  </si>
  <si>
    <t>Sander Hoem Karlstrøm</t>
  </si>
  <si>
    <t>Erik Iver Eriksen</t>
  </si>
  <si>
    <t>Ved lik plassering i et renn, får utøverne samme poengsum. Neste på lista får poengsummen som plass-sifferet tilsier.</t>
  </si>
  <si>
    <t>Benjamin Karstad</t>
  </si>
  <si>
    <t>Sebastian Silseth</t>
  </si>
  <si>
    <t>Halvor Konow</t>
  </si>
  <si>
    <t>Sondre Lillebudal</t>
  </si>
  <si>
    <t>Iver Stenhjem Nygård</t>
  </si>
  <si>
    <t>Mats Olav Trønsdal</t>
  </si>
  <si>
    <t>Isak D. Haseth</t>
  </si>
  <si>
    <t>Jesper Selsjord</t>
  </si>
  <si>
    <t>Dombås Il</t>
  </si>
  <si>
    <t>Petter Garli</t>
  </si>
  <si>
    <t>Torbjørn Stuen</t>
  </si>
  <si>
    <t>Thomas Austheim</t>
  </si>
  <si>
    <t>Henrik Lyngstad Nøst</t>
  </si>
  <si>
    <t>Noah Morten Meland</t>
  </si>
  <si>
    <t>Emil Johnsen Mujic</t>
  </si>
  <si>
    <t>Oliver Vorseth Graneggen</t>
  </si>
  <si>
    <t>Magnus Lundy Pearson</t>
  </si>
  <si>
    <t>Leik IL</t>
  </si>
  <si>
    <t>stk som har skutt 10 treff én eller flere ganger</t>
  </si>
  <si>
    <t>Karen Moum Agle</t>
  </si>
  <si>
    <t>-</t>
  </si>
  <si>
    <t>Marius Ressem</t>
  </si>
  <si>
    <t>Martin Ditløv Halsan</t>
  </si>
  <si>
    <t>Kristin Grøtte</t>
  </si>
  <si>
    <t>Siri Anshushaug Bouma</t>
  </si>
  <si>
    <t>Ane Nielsen Solberg</t>
  </si>
  <si>
    <t>Sondre Sølberg Hoel</t>
  </si>
  <si>
    <t>Hilvi Emerense Hamar</t>
  </si>
  <si>
    <t>Frida Dahl</t>
  </si>
  <si>
    <t>Synne Flotten</t>
  </si>
  <si>
    <t>Oppdal IL/MVGS</t>
  </si>
  <si>
    <t>Anne Guro Bekken</t>
  </si>
  <si>
    <t>Marie Kvistad Vee</t>
  </si>
  <si>
    <t>Anne Leren</t>
  </si>
  <si>
    <t>Aina Fossbakken Røsten</t>
  </si>
  <si>
    <t>Tynset IF/TS Nord-Østerdal</t>
  </si>
  <si>
    <t>Steinkjer SK/STVGS</t>
  </si>
  <si>
    <t>Adrian Stokdal Opheim</t>
  </si>
  <si>
    <t>Martin Fuglum</t>
  </si>
  <si>
    <t>Jonas Hårstad</t>
  </si>
  <si>
    <t>Anders Sommerstad Juveli</t>
  </si>
  <si>
    <t>Lier IL /TS Lillehammer</t>
  </si>
  <si>
    <t>Øystein Ulekleiv</t>
  </si>
  <si>
    <t>Syver Nygård</t>
  </si>
  <si>
    <t>Byåsen SSL/TST</t>
  </si>
  <si>
    <t>Antall treff (sprint teller dobbelt)</t>
  </si>
  <si>
    <t>Olav Andreas Remmen</t>
    <phoneticPr fontId="6" type="noConversion"/>
  </si>
  <si>
    <t>Sigbjørn-Martin Næss</t>
  </si>
  <si>
    <t>Ole Kristian Haugen</t>
  </si>
  <si>
    <t>Sivert Jære Stavik</t>
  </si>
  <si>
    <t>Martin Lund</t>
  </si>
  <si>
    <t>Petter Austberg Bjørn</t>
  </si>
  <si>
    <t>Henrik Sverdrup</t>
  </si>
  <si>
    <t>Steffen Solhaug Sæter</t>
  </si>
  <si>
    <t>Erlend Wormdal Staveli</t>
  </si>
  <si>
    <t>Sverre Dahlen Aspenes</t>
  </si>
  <si>
    <t>Skatval Skilag/MVGS</t>
  </si>
  <si>
    <t>Adrian Fløttum</t>
  </si>
  <si>
    <t>Sokna IL/MVGS/Team Statkraft Trondheim</t>
  </si>
  <si>
    <t>Hernes IL</t>
  </si>
  <si>
    <t>Sondre Estenstad Bjørsland</t>
  </si>
  <si>
    <t>Tage Huso</t>
  </si>
  <si>
    <t>Ullensaker SK/MVGS</t>
  </si>
  <si>
    <t>Sondre Pettersen</t>
  </si>
  <si>
    <t>Richard Frich</t>
  </si>
  <si>
    <t>Tollef Kulset Merakerås</t>
  </si>
  <si>
    <t>Ingeborg Haugsdal Olsøybakk</t>
  </si>
  <si>
    <t>Mari Sverdrup</t>
  </si>
  <si>
    <t>Sigve Ness Rolland</t>
  </si>
  <si>
    <t>Tingvoll IL/TST</t>
  </si>
  <si>
    <t>Guttorm Nygård</t>
  </si>
  <si>
    <t>Johan Hermstad</t>
  </si>
  <si>
    <t>Eskil Lillemark</t>
  </si>
  <si>
    <t>Magnhild Dahlen Aspenes</t>
  </si>
  <si>
    <t>Tommy Kokås Brandtzæg</t>
  </si>
  <si>
    <t>Torbjørn Hermstad</t>
  </si>
  <si>
    <t>Yngvild Brandt</t>
  </si>
  <si>
    <t>Marta Skrove Nossum</t>
  </si>
  <si>
    <t>Anna Kristine Størseth</t>
  </si>
  <si>
    <t>Eskil Fladsrud</t>
  </si>
  <si>
    <t>Østre Toten Skilag</t>
  </si>
  <si>
    <t>med 5 renn</t>
  </si>
  <si>
    <t>med 6 renn</t>
  </si>
  <si>
    <t>med 4 renn</t>
  </si>
  <si>
    <t>Antall med 10 treff</t>
  </si>
  <si>
    <t>Statistikk for alle årsklassene:</t>
  </si>
  <si>
    <t>Ragni Kristiansen</t>
  </si>
  <si>
    <t>Hedda Dyrnes</t>
  </si>
  <si>
    <t>Petter Liabak Eriksen</t>
  </si>
  <si>
    <t>Guri Sandvold</t>
  </si>
  <si>
    <t>Ane Hagseth Stavnesli</t>
  </si>
  <si>
    <t>Audun Sandklev</t>
  </si>
  <si>
    <t>Stor-Elvdal SK</t>
  </si>
  <si>
    <t>Martin Smestu Holm</t>
  </si>
  <si>
    <t>Rennebu IL/MVGS</t>
  </si>
  <si>
    <t>med 7 renn</t>
  </si>
  <si>
    <t>TRØNDER CUP 2014-15   Status etter 7 av 7 renn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</si>
</sst>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Verdana"/>
    </font>
    <font>
      <b/>
      <sz val="10"/>
      <name val="Verdana"/>
    </font>
    <font>
      <sz val="12"/>
      <name val="Times New Roman"/>
      <family val="1"/>
    </font>
    <font>
      <sz val="10"/>
      <name val="Arial"/>
    </font>
    <font>
      <b/>
      <sz val="10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9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12"/>
      <color indexed="8"/>
      <name val="Calibri"/>
      <family val="2"/>
    </font>
    <font>
      <sz val="8"/>
      <name val="Verdana"/>
    </font>
    <font>
      <sz val="11"/>
      <color theme="1"/>
      <name val="Calibri"/>
      <family val="2"/>
      <scheme val="minor"/>
    </font>
    <font>
      <sz val="10"/>
      <name val="Arial"/>
    </font>
    <font>
      <sz val="8"/>
      <color indexed="10"/>
      <name val="Arial"/>
      <family val="2"/>
    </font>
    <font>
      <sz val="10"/>
      <name val="Arial"/>
    </font>
    <font>
      <sz val="8"/>
      <color indexed="8"/>
      <name val="Arial"/>
      <family val="2"/>
    </font>
    <font>
      <sz val="10"/>
      <name val="Arial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10"/>
        <bgColor indexed="1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0" fillId="0" borderId="0"/>
    <xf numFmtId="0" fontId="31" fillId="0" borderId="0"/>
    <xf numFmtId="0" fontId="1" fillId="0" borderId="0"/>
    <xf numFmtId="0" fontId="33" fillId="0" borderId="0"/>
    <xf numFmtId="0" fontId="1" fillId="0" borderId="0"/>
    <xf numFmtId="0" fontId="33" fillId="0" borderId="0"/>
  </cellStyleXfs>
  <cellXfs count="2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14" fillId="0" borderId="9" xfId="0" applyFont="1" applyBorder="1" applyAlignment="1">
      <alignment wrapText="1"/>
    </xf>
    <xf numFmtId="0" fontId="16" fillId="0" borderId="0" xfId="0" applyFont="1"/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22" fillId="0" borderId="0" xfId="0" applyFont="1" applyAlignment="1">
      <alignment horizontal="left"/>
    </xf>
    <xf numFmtId="0" fontId="2" fillId="0" borderId="0" xfId="0" applyFont="1" applyAlignment="1"/>
    <xf numFmtId="14" fontId="9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0" fillId="0" borderId="5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14" fontId="7" fillId="2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4" fontId="7" fillId="2" borderId="1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4" borderId="0" xfId="0" applyFont="1" applyFill="1" applyBorder="1"/>
    <xf numFmtId="0" fontId="6" fillId="0" borderId="0" xfId="0" applyFont="1" applyFill="1" applyBorder="1"/>
    <xf numFmtId="0" fontId="6" fillId="0" borderId="5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0" xfId="0" applyFont="1"/>
    <xf numFmtId="0" fontId="6" fillId="0" borderId="5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0" borderId="12" xfId="0" applyFont="1" applyBorder="1"/>
    <xf numFmtId="0" fontId="10" fillId="0" borderId="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20" fillId="0" borderId="1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/>
    <xf numFmtId="0" fontId="22" fillId="5" borderId="3" xfId="0" applyFont="1" applyFill="1" applyBorder="1" applyAlignment="1">
      <alignment horizontal="center" wrapText="1"/>
    </xf>
    <xf numFmtId="0" fontId="22" fillId="5" borderId="2" xfId="0" applyFont="1" applyFill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14" fontId="17" fillId="0" borderId="16" xfId="0" applyNumberFormat="1" applyFont="1" applyBorder="1" applyAlignment="1">
      <alignment horizontal="center"/>
    </xf>
    <xf numFmtId="0" fontId="17" fillId="0" borderId="16" xfId="0" applyFont="1" applyBorder="1"/>
    <xf numFmtId="0" fontId="17" fillId="0" borderId="8" xfId="0" applyFont="1" applyBorder="1"/>
    <xf numFmtId="0" fontId="22" fillId="0" borderId="7" xfId="0" applyFont="1" applyBorder="1" applyAlignment="1">
      <alignment horizontal="center"/>
    </xf>
    <xf numFmtId="14" fontId="17" fillId="0" borderId="5" xfId="0" applyNumberFormat="1" applyFont="1" applyBorder="1" applyAlignment="1">
      <alignment horizontal="center"/>
    </xf>
    <xf numFmtId="0" fontId="17" fillId="0" borderId="5" xfId="0" applyFont="1" applyBorder="1"/>
    <xf numFmtId="0" fontId="17" fillId="0" borderId="6" xfId="0" applyFont="1" applyBorder="1"/>
    <xf numFmtId="0" fontId="22" fillId="0" borderId="17" xfId="0" applyFont="1" applyBorder="1" applyAlignment="1">
      <alignment horizontal="center"/>
    </xf>
    <xf numFmtId="14" fontId="17" fillId="0" borderId="18" xfId="0" applyNumberFormat="1" applyFont="1" applyBorder="1" applyAlignment="1">
      <alignment horizontal="center"/>
    </xf>
    <xf numFmtId="0" fontId="17" fillId="0" borderId="18" xfId="0" applyFont="1" applyBorder="1"/>
    <xf numFmtId="0" fontId="17" fillId="0" borderId="19" xfId="0" applyFont="1" applyBorder="1"/>
    <xf numFmtId="0" fontId="10" fillId="5" borderId="5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5" fillId="5" borderId="9" xfId="0" applyFont="1" applyFill="1" applyBorder="1" applyAlignment="1">
      <alignment wrapText="1"/>
    </xf>
    <xf numFmtId="0" fontId="21" fillId="5" borderId="12" xfId="0" applyFont="1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18" fillId="4" borderId="0" xfId="0" applyFont="1" applyFill="1" applyBorder="1"/>
    <xf numFmtId="0" fontId="22" fillId="5" borderId="20" xfId="0" applyFont="1" applyFill="1" applyBorder="1" applyAlignment="1">
      <alignment horizontal="center" wrapText="1"/>
    </xf>
    <xf numFmtId="0" fontId="23" fillId="0" borderId="0" xfId="0" applyFont="1" applyFill="1"/>
    <xf numFmtId="0" fontId="0" fillId="0" borderId="0" xfId="0" applyFill="1"/>
    <xf numFmtId="0" fontId="22" fillId="0" borderId="0" xfId="0" applyFont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8" fillId="6" borderId="0" xfId="0" applyFont="1" applyFill="1" applyBorder="1" applyAlignment="1">
      <alignment wrapText="1"/>
    </xf>
    <xf numFmtId="0" fontId="18" fillId="6" borderId="0" xfId="0" applyFont="1" applyFill="1" applyBorder="1"/>
    <xf numFmtId="0" fontId="18" fillId="0" borderId="21" xfId="0" applyFont="1" applyBorder="1" applyAlignment="1">
      <alignment horizontal="center"/>
    </xf>
    <xf numFmtId="0" fontId="18" fillId="6" borderId="22" xfId="0" applyFont="1" applyFill="1" applyBorder="1" applyAlignment="1">
      <alignment wrapText="1"/>
    </xf>
    <xf numFmtId="0" fontId="18" fillId="0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6" borderId="12" xfId="0" applyFont="1" applyFill="1" applyBorder="1"/>
    <xf numFmtId="0" fontId="9" fillId="0" borderId="0" xfId="0" applyFont="1"/>
    <xf numFmtId="0" fontId="9" fillId="0" borderId="0" xfId="0" applyFont="1" applyFill="1"/>
    <xf numFmtId="0" fontId="6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26" fillId="0" borderId="0" xfId="0" applyFont="1" applyAlignment="1">
      <alignment horizontal="center"/>
    </xf>
    <xf numFmtId="0" fontId="6" fillId="2" borderId="23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8" fillId="0" borderId="0" xfId="0" applyFont="1" applyAlignment="1">
      <alignment vertical="center"/>
    </xf>
    <xf numFmtId="0" fontId="6" fillId="2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15" fillId="5" borderId="28" xfId="0" applyFont="1" applyFill="1" applyBorder="1" applyAlignment="1">
      <alignment wrapText="1"/>
    </xf>
    <xf numFmtId="0" fontId="14" fillId="0" borderId="28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4" fillId="0" borderId="30" xfId="0" applyFont="1" applyBorder="1" applyAlignment="1">
      <alignment wrapText="1"/>
    </xf>
    <xf numFmtId="0" fontId="0" fillId="0" borderId="31" xfId="0" applyBorder="1"/>
    <xf numFmtId="0" fontId="18" fillId="0" borderId="32" xfId="0" applyFont="1" applyBorder="1" applyAlignment="1"/>
    <xf numFmtId="0" fontId="17" fillId="0" borderId="33" xfId="0" applyFont="1" applyBorder="1" applyAlignment="1"/>
    <xf numFmtId="0" fontId="17" fillId="0" borderId="34" xfId="0" applyFont="1" applyBorder="1" applyAlignment="1"/>
    <xf numFmtId="0" fontId="15" fillId="5" borderId="35" xfId="0" applyFont="1" applyFill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8" fillId="7" borderId="0" xfId="0" applyFont="1" applyFill="1" applyBorder="1"/>
    <xf numFmtId="0" fontId="18" fillId="7" borderId="37" xfId="0" applyFont="1" applyFill="1" applyBorder="1"/>
    <xf numFmtId="0" fontId="18" fillId="7" borderId="12" xfId="0" applyFont="1" applyFill="1" applyBorder="1"/>
    <xf numFmtId="0" fontId="18" fillId="7" borderId="14" xfId="0" applyFont="1" applyFill="1" applyBorder="1"/>
    <xf numFmtId="0" fontId="18" fillId="7" borderId="0" xfId="0" applyFont="1" applyFill="1" applyBorder="1" applyAlignment="1"/>
    <xf numFmtId="0" fontId="29" fillId="0" borderId="5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6" fillId="8" borderId="0" xfId="0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Fill="1" applyBorder="1" applyAlignment="1">
      <alignment horizontal="left"/>
    </xf>
    <xf numFmtId="0" fontId="6" fillId="9" borderId="0" xfId="0" applyFont="1" applyFill="1" applyBorder="1" applyAlignment="1">
      <alignment horizontal="center"/>
    </xf>
    <xf numFmtId="0" fontId="32" fillId="0" borderId="0" xfId="0" applyFont="1" applyFill="1" applyBorder="1"/>
    <xf numFmtId="0" fontId="6" fillId="0" borderId="0" xfId="0" applyFont="1" applyProtection="1">
      <protection locked="0"/>
    </xf>
    <xf numFmtId="0" fontId="6" fillId="0" borderId="5" xfId="0" applyFont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0" fillId="0" borderId="5" xfId="0" applyBorder="1"/>
    <xf numFmtId="0" fontId="34" fillId="0" borderId="0" xfId="1" applyFont="1" applyProtection="1">
      <protection locked="0"/>
    </xf>
    <xf numFmtId="0" fontId="33" fillId="0" borderId="0" xfId="0" applyFont="1"/>
    <xf numFmtId="0" fontId="33" fillId="0" borderId="0" xfId="0" applyFont="1" applyAlignment="1">
      <alignment horizontal="left"/>
    </xf>
    <xf numFmtId="0" fontId="18" fillId="0" borderId="11" xfId="0" applyFont="1" applyBorder="1" applyAlignment="1">
      <alignment horizontal="center"/>
    </xf>
    <xf numFmtId="0" fontId="18" fillId="7" borderId="0" xfId="0" applyFont="1" applyFill="1" applyBorder="1" applyAlignment="1">
      <alignment horizontal="left"/>
    </xf>
    <xf numFmtId="0" fontId="18" fillId="7" borderId="37" xfId="0" applyFont="1" applyFill="1" applyBorder="1" applyAlignment="1">
      <alignment horizontal="left"/>
    </xf>
    <xf numFmtId="0" fontId="18" fillId="7" borderId="22" xfId="0" applyFont="1" applyFill="1" applyBorder="1" applyAlignment="1">
      <alignment horizontal="left"/>
    </xf>
    <xf numFmtId="0" fontId="18" fillId="4" borderId="42" xfId="0" applyFont="1" applyFill="1" applyBorder="1"/>
    <xf numFmtId="0" fontId="18" fillId="4" borderId="37" xfId="0" applyFont="1" applyFill="1" applyBorder="1"/>
    <xf numFmtId="0" fontId="18" fillId="0" borderId="13" xfId="0" applyFont="1" applyBorder="1" applyAlignment="1">
      <alignment horizontal="center"/>
    </xf>
    <xf numFmtId="0" fontId="18" fillId="4" borderId="14" xfId="0" applyFont="1" applyFill="1" applyBorder="1"/>
    <xf numFmtId="0" fontId="18" fillId="7" borderId="21" xfId="0" applyFont="1" applyFill="1" applyBorder="1" applyAlignment="1">
      <alignment horizontal="left"/>
    </xf>
    <xf numFmtId="0" fontId="18" fillId="7" borderId="11" xfId="0" applyFont="1" applyFill="1" applyBorder="1" applyAlignment="1">
      <alignment horizontal="left"/>
    </xf>
    <xf numFmtId="0" fontId="18" fillId="7" borderId="11" xfId="0" applyFont="1" applyFill="1" applyBorder="1" applyAlignment="1"/>
    <xf numFmtId="0" fontId="18" fillId="7" borderId="13" xfId="0" applyFont="1" applyFill="1" applyBorder="1" applyAlignment="1">
      <alignment horizontal="left"/>
    </xf>
    <xf numFmtId="0" fontId="18" fillId="7" borderId="12" xfId="0" applyFont="1" applyFill="1" applyBorder="1" applyAlignment="1">
      <alignment horizontal="left"/>
    </xf>
    <xf numFmtId="0" fontId="18" fillId="7" borderId="21" xfId="0" applyFont="1" applyFill="1" applyBorder="1"/>
    <xf numFmtId="0" fontId="18" fillId="7" borderId="22" xfId="0" applyFont="1" applyFill="1" applyBorder="1"/>
    <xf numFmtId="0" fontId="18" fillId="7" borderId="42" xfId="0" applyFont="1" applyFill="1" applyBorder="1"/>
    <xf numFmtId="0" fontId="18" fillId="7" borderId="11" xfId="0" applyFont="1" applyFill="1" applyBorder="1"/>
    <xf numFmtId="0" fontId="18" fillId="7" borderId="13" xfId="0" applyFont="1" applyFill="1" applyBorder="1"/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35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Border="1"/>
    <xf numFmtId="0" fontId="36" fillId="0" borderId="0" xfId="0" applyFont="1"/>
    <xf numFmtId="0" fontId="36" fillId="0" borderId="0" xfId="0" applyFont="1" applyBorder="1"/>
    <xf numFmtId="0" fontId="35" fillId="0" borderId="0" xfId="0" applyFont="1" applyAlignment="1">
      <alignment horizontal="left"/>
    </xf>
    <xf numFmtId="0" fontId="18" fillId="4" borderId="0" xfId="0" applyFont="1" applyFill="1" applyBorder="1" applyAlignment="1">
      <alignment horizontal="left"/>
    </xf>
    <xf numFmtId="0" fontId="18" fillId="4" borderId="12" xfId="0" applyFont="1" applyFill="1" applyBorder="1" applyAlignment="1">
      <alignment horizontal="left"/>
    </xf>
    <xf numFmtId="0" fontId="18" fillId="4" borderId="22" xfId="0" applyFont="1" applyFill="1" applyBorder="1" applyAlignment="1">
      <alignment horizontal="left"/>
    </xf>
    <xf numFmtId="0" fontId="18" fillId="7" borderId="0" xfId="0" applyFont="1" applyFill="1" applyBorder="1" applyAlignment="1">
      <alignment horizontal="left"/>
    </xf>
    <xf numFmtId="0" fontId="18" fillId="7" borderId="37" xfId="0" applyFont="1" applyFill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8" fillId="7" borderId="12" xfId="0" applyFont="1" applyFill="1" applyBorder="1" applyAlignment="1">
      <alignment horizontal="left"/>
    </xf>
    <xf numFmtId="0" fontId="18" fillId="7" borderId="14" xfId="0" applyFont="1" applyFill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22" fillId="5" borderId="4" xfId="0" applyFont="1" applyFill="1" applyBorder="1" applyAlignment="1">
      <alignment horizontal="center" wrapText="1"/>
    </xf>
    <xf numFmtId="0" fontId="22" fillId="5" borderId="1" xfId="0" applyFont="1" applyFill="1" applyBorder="1" applyAlignment="1">
      <alignment horizontal="center" wrapText="1"/>
    </xf>
    <xf numFmtId="0" fontId="17" fillId="0" borderId="38" xfId="0" applyFont="1" applyBorder="1" applyAlignment="1">
      <alignment horizontal="left"/>
    </xf>
    <xf numFmtId="0" fontId="17" fillId="0" borderId="3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40" xfId="0" applyFont="1" applyBorder="1" applyAlignment="1">
      <alignment horizontal="left"/>
    </xf>
    <xf numFmtId="0" fontId="17" fillId="0" borderId="41" xfId="0" applyFont="1" applyBorder="1" applyAlignment="1">
      <alignment horizontal="left"/>
    </xf>
    <xf numFmtId="0" fontId="18" fillId="7" borderId="22" xfId="0" applyFont="1" applyFill="1" applyBorder="1" applyAlignment="1">
      <alignment horizontal="left"/>
    </xf>
    <xf numFmtId="0" fontId="18" fillId="7" borderId="42" xfId="0" applyFont="1" applyFill="1" applyBorder="1" applyAlignment="1">
      <alignment horizontal="left"/>
    </xf>
    <xf numFmtId="0" fontId="18" fillId="0" borderId="0" xfId="0" applyFont="1" applyBorder="1" applyAlignment="1"/>
    <xf numFmtId="0" fontId="1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43" xfId="0" applyFont="1" applyBorder="1" applyAlignment="1"/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</cellXfs>
  <cellStyles count="7">
    <cellStyle name="Normal" xfId="0" builtinId="0"/>
    <cellStyle name="Normal 2" xfId="2"/>
    <cellStyle name="Normal 2 2" xfId="6"/>
    <cellStyle name="Normal 3" xfId="1"/>
    <cellStyle name="Normal 3 2" xfId="5"/>
    <cellStyle name="Normal 4" xfId="4"/>
    <cellStyle name="Normal 5" xfId="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B1:P44"/>
  <sheetViews>
    <sheetView topLeftCell="B1" workbookViewId="0">
      <selection activeCell="I46" sqref="I46"/>
    </sheetView>
  </sheetViews>
  <sheetFormatPr baseColWidth="10" defaultRowHeight="12"/>
  <cols>
    <col min="1" max="1" width="0.6640625" customWidth="1"/>
    <col min="2" max="2" width="9.1640625" customWidth="1"/>
    <col min="3" max="4" width="12.6640625" customWidth="1"/>
    <col min="5" max="5" width="49.33203125" customWidth="1"/>
    <col min="6" max="6" width="1.33203125" customWidth="1"/>
    <col min="7" max="7" width="13.33203125" customWidth="1"/>
    <col min="8" max="8" width="14.33203125" customWidth="1"/>
    <col min="9" max="9" width="14.5" customWidth="1"/>
    <col min="10" max="10" width="20.83203125" customWidth="1"/>
    <col min="11" max="11" width="2.1640625" customWidth="1"/>
  </cols>
  <sheetData>
    <row r="1" spans="2:15" ht="3.75" customHeight="1"/>
    <row r="2" spans="2:15" ht="17">
      <c r="B2" s="63" t="s">
        <v>637</v>
      </c>
      <c r="C2" s="63"/>
      <c r="D2" s="63"/>
      <c r="E2" s="63"/>
      <c r="F2" s="86"/>
      <c r="G2" s="63"/>
      <c r="H2" s="63"/>
      <c r="I2" s="63"/>
      <c r="J2" s="63"/>
    </row>
    <row r="3" spans="2:15" s="62" customFormat="1" ht="13" hidden="1" thickBot="1">
      <c r="B3" s="64" t="s">
        <v>90</v>
      </c>
      <c r="C3" s="65" t="s">
        <v>91</v>
      </c>
      <c r="D3" s="65" t="s">
        <v>92</v>
      </c>
      <c r="E3" s="184" t="s">
        <v>93</v>
      </c>
      <c r="F3" s="185"/>
      <c r="G3" s="65" t="s">
        <v>94</v>
      </c>
      <c r="H3" s="65" t="s">
        <v>95</v>
      </c>
      <c r="I3" s="65" t="s">
        <v>96</v>
      </c>
      <c r="J3" s="85" t="s">
        <v>97</v>
      </c>
    </row>
    <row r="4" spans="2:15" hidden="1">
      <c r="B4" s="66">
        <v>1</v>
      </c>
      <c r="C4" s="67" t="s">
        <v>65</v>
      </c>
      <c r="D4" s="68" t="s">
        <v>66</v>
      </c>
      <c r="E4" s="186" t="s">
        <v>67</v>
      </c>
      <c r="F4" s="187"/>
      <c r="G4" s="68" t="s">
        <v>102</v>
      </c>
      <c r="H4" s="68" t="s">
        <v>99</v>
      </c>
      <c r="I4" s="68" t="s">
        <v>100</v>
      </c>
      <c r="J4" s="69" t="s">
        <v>68</v>
      </c>
      <c r="L4" s="12"/>
    </row>
    <row r="5" spans="2:15" hidden="1">
      <c r="B5" s="70">
        <v>2</v>
      </c>
      <c r="C5" s="71" t="s">
        <v>365</v>
      </c>
      <c r="D5" s="72" t="s">
        <v>25</v>
      </c>
      <c r="E5" s="188" t="s">
        <v>364</v>
      </c>
      <c r="F5" s="189"/>
      <c r="G5" s="72" t="s">
        <v>98</v>
      </c>
      <c r="H5" s="72" t="s">
        <v>363</v>
      </c>
      <c r="I5" s="72" t="s">
        <v>100</v>
      </c>
      <c r="J5" s="73"/>
    </row>
    <row r="6" spans="2:15" hidden="1">
      <c r="B6" s="70">
        <v>3</v>
      </c>
      <c r="C6" s="71" t="s">
        <v>366</v>
      </c>
      <c r="D6" s="72" t="s">
        <v>103</v>
      </c>
      <c r="E6" s="188" t="s">
        <v>367</v>
      </c>
      <c r="F6" s="189"/>
      <c r="G6" s="72" t="s">
        <v>102</v>
      </c>
      <c r="H6" s="72" t="s">
        <v>368</v>
      </c>
      <c r="I6" s="72" t="s">
        <v>100</v>
      </c>
      <c r="J6" s="73" t="s">
        <v>369</v>
      </c>
    </row>
    <row r="7" spans="2:15" hidden="1">
      <c r="B7" s="70">
        <v>4</v>
      </c>
      <c r="C7" s="71" t="s">
        <v>370</v>
      </c>
      <c r="D7" s="72" t="s">
        <v>371</v>
      </c>
      <c r="E7" s="188" t="s">
        <v>372</v>
      </c>
      <c r="F7" s="189"/>
      <c r="G7" s="72" t="s">
        <v>373</v>
      </c>
      <c r="H7" s="72" t="s">
        <v>101</v>
      </c>
      <c r="I7" s="72" t="s">
        <v>100</v>
      </c>
      <c r="J7" s="73"/>
    </row>
    <row r="8" spans="2:15" hidden="1">
      <c r="B8" s="70">
        <v>5</v>
      </c>
      <c r="C8" s="71" t="s">
        <v>374</v>
      </c>
      <c r="D8" s="72" t="s">
        <v>77</v>
      </c>
      <c r="E8" s="188" t="s">
        <v>78</v>
      </c>
      <c r="F8" s="189"/>
      <c r="G8" s="72" t="s">
        <v>79</v>
      </c>
      <c r="H8" s="72" t="s">
        <v>80</v>
      </c>
      <c r="I8" s="72" t="s">
        <v>100</v>
      </c>
      <c r="J8" s="73"/>
    </row>
    <row r="9" spans="2:15" hidden="1">
      <c r="B9" s="70">
        <v>6</v>
      </c>
      <c r="C9" s="71" t="s">
        <v>81</v>
      </c>
      <c r="D9" s="72" t="s">
        <v>123</v>
      </c>
      <c r="E9" s="188" t="s">
        <v>139</v>
      </c>
      <c r="F9" s="189"/>
      <c r="G9" s="72" t="s">
        <v>124</v>
      </c>
      <c r="H9" s="72" t="s">
        <v>9</v>
      </c>
      <c r="I9" s="72" t="s">
        <v>100</v>
      </c>
      <c r="J9" s="73"/>
    </row>
    <row r="10" spans="2:15" ht="13" hidden="1" thickBot="1">
      <c r="B10" s="74">
        <v>7</v>
      </c>
      <c r="C10" s="75" t="s">
        <v>69</v>
      </c>
      <c r="D10" s="76" t="s">
        <v>104</v>
      </c>
      <c r="E10" s="190" t="s">
        <v>171</v>
      </c>
      <c r="F10" s="191"/>
      <c r="G10" s="76" t="s">
        <v>102</v>
      </c>
      <c r="H10" s="76" t="s">
        <v>106</v>
      </c>
      <c r="I10" s="76" t="s">
        <v>100</v>
      </c>
      <c r="J10" s="77" t="s">
        <v>105</v>
      </c>
    </row>
    <row r="11" spans="2:15" ht="9" hidden="1" customHeight="1">
      <c r="B11" s="88"/>
      <c r="C11" s="89"/>
      <c r="D11" s="90"/>
      <c r="E11" s="91"/>
      <c r="F11" s="91"/>
      <c r="G11" s="90"/>
      <c r="H11" s="90"/>
      <c r="I11" s="90"/>
      <c r="J11" s="90"/>
    </row>
    <row r="12" spans="2:15" s="99" customFormat="1" ht="17">
      <c r="C12" s="178" t="s">
        <v>22</v>
      </c>
      <c r="D12" s="178"/>
      <c r="E12" s="178"/>
      <c r="F12" s="100"/>
      <c r="G12" s="178" t="s">
        <v>23</v>
      </c>
      <c r="H12" s="178"/>
      <c r="I12" s="178"/>
      <c r="J12" s="178"/>
    </row>
    <row r="13" spans="2:15">
      <c r="B13" s="94" t="s">
        <v>276</v>
      </c>
      <c r="C13" s="175" t="str">
        <f>'J 13'!B6</f>
        <v>Maria Landrø Monsen</v>
      </c>
      <c r="D13" s="175"/>
      <c r="E13" s="150" t="str">
        <f>'J 13'!C6</f>
        <v>Orkdal IL</v>
      </c>
      <c r="F13" s="95"/>
      <c r="G13" s="154" t="s">
        <v>476</v>
      </c>
      <c r="H13" s="149"/>
      <c r="I13" s="192" t="s">
        <v>309</v>
      </c>
      <c r="J13" s="193"/>
      <c r="L13" s="165"/>
      <c r="N13" s="144"/>
    </row>
    <row r="14" spans="2:15">
      <c r="B14" s="146" t="s">
        <v>278</v>
      </c>
      <c r="C14" s="173" t="str">
        <f>'J 14'!B6</f>
        <v>Kristine Gjersvold Haug</v>
      </c>
      <c r="D14" s="173"/>
      <c r="E14" s="151" t="str">
        <f>'J 14'!C6</f>
        <v>Byåsen SSL</v>
      </c>
      <c r="F14" s="92"/>
      <c r="G14" s="155" t="s">
        <v>560</v>
      </c>
      <c r="H14" s="147"/>
      <c r="I14" s="176" t="s">
        <v>157</v>
      </c>
      <c r="J14" s="177"/>
      <c r="L14" s="165"/>
      <c r="N14" s="144"/>
    </row>
    <row r="15" spans="2:15">
      <c r="B15" s="146" t="s">
        <v>279</v>
      </c>
      <c r="C15" s="173" t="str">
        <f>'J 15'!B6</f>
        <v>Maren Bjørken</v>
      </c>
      <c r="D15" s="173"/>
      <c r="E15" s="151" t="str">
        <f>'J 15'!C6</f>
        <v>Stiklestad IL</v>
      </c>
      <c r="F15" s="92"/>
      <c r="G15" s="155" t="s">
        <v>54</v>
      </c>
      <c r="H15" s="147"/>
      <c r="I15" s="176" t="s">
        <v>83</v>
      </c>
      <c r="J15" s="177"/>
      <c r="L15" s="165"/>
      <c r="N15" s="144"/>
    </row>
    <row r="16" spans="2:15">
      <c r="B16" s="96" t="s">
        <v>280</v>
      </c>
      <c r="C16" s="173" t="s">
        <v>614</v>
      </c>
      <c r="D16" s="173"/>
      <c r="E16" s="151" t="s">
        <v>509</v>
      </c>
      <c r="F16" s="92"/>
      <c r="G16" s="155" t="s">
        <v>71</v>
      </c>
      <c r="H16" s="147"/>
      <c r="I16" s="176" t="s">
        <v>147</v>
      </c>
      <c r="J16" s="177"/>
      <c r="L16" s="165"/>
      <c r="M16" s="55"/>
      <c r="N16" s="144"/>
      <c r="O16" s="35"/>
    </row>
    <row r="17" spans="2:16">
      <c r="B17" s="146" t="s">
        <v>281</v>
      </c>
      <c r="C17" s="173" t="str">
        <f>'K 17'!B6</f>
        <v>Kjersti Kvistad Dengerud</v>
      </c>
      <c r="D17" s="173"/>
      <c r="E17" s="151" t="str">
        <f>'K 17'!C6</f>
        <v>Steinkjer SK/ STVGS</v>
      </c>
      <c r="F17" s="92"/>
      <c r="G17" s="155" t="s">
        <v>409</v>
      </c>
      <c r="H17" s="147"/>
      <c r="I17" s="176" t="s">
        <v>577</v>
      </c>
      <c r="J17" s="177"/>
      <c r="L17" s="165"/>
      <c r="M17" s="55"/>
      <c r="N17" s="144"/>
      <c r="O17" s="35"/>
    </row>
    <row r="18" spans="2:16">
      <c r="B18" s="146" t="s">
        <v>282</v>
      </c>
      <c r="C18" s="173" t="str">
        <f>'K 18'!B6</f>
        <v>Lise Sundli</v>
      </c>
      <c r="D18" s="173"/>
      <c r="E18" s="151" t="str">
        <f>'K 18'!C6</f>
        <v>Sokna IL</v>
      </c>
      <c r="F18" s="92"/>
      <c r="G18" s="155" t="s">
        <v>234</v>
      </c>
      <c r="H18" s="147"/>
      <c r="I18" s="176" t="s">
        <v>267</v>
      </c>
      <c r="J18" s="177"/>
      <c r="L18" s="165"/>
      <c r="M18" s="35"/>
      <c r="N18" s="144"/>
      <c r="O18" s="87"/>
    </row>
    <row r="19" spans="2:16">
      <c r="B19" s="146" t="s">
        <v>283</v>
      </c>
      <c r="C19" s="84" t="str">
        <f>'K 19'!B6</f>
        <v>Silje Bakken</v>
      </c>
      <c r="D19" s="84"/>
      <c r="E19" s="151" t="str">
        <f>'K 19'!C6</f>
        <v>Leik IL</v>
      </c>
      <c r="F19" s="92"/>
      <c r="G19" s="155" t="s">
        <v>321</v>
      </c>
      <c r="H19" s="147"/>
      <c r="I19" s="127" t="s">
        <v>267</v>
      </c>
      <c r="J19" s="148"/>
      <c r="L19" s="165"/>
      <c r="M19" s="87"/>
      <c r="N19" s="144"/>
      <c r="O19" s="87"/>
    </row>
    <row r="20" spans="2:16">
      <c r="B20" s="146" t="s">
        <v>284</v>
      </c>
      <c r="C20" s="173" t="str">
        <f>'K 20-21'!B6</f>
        <v>Norunn Kvistad Dengerud</v>
      </c>
      <c r="D20" s="173"/>
      <c r="E20" s="151" t="str">
        <f>'K 20-21'!C6</f>
        <v>Steinkjer SK/ STVGS</v>
      </c>
      <c r="F20" s="92"/>
      <c r="G20" s="156" t="s">
        <v>561</v>
      </c>
      <c r="H20" s="131"/>
      <c r="I20" s="176" t="s">
        <v>561</v>
      </c>
      <c r="J20" s="177"/>
      <c r="L20" s="165"/>
      <c r="M20" s="87"/>
      <c r="N20" s="144"/>
      <c r="O20" s="87"/>
    </row>
    <row r="21" spans="2:16">
      <c r="B21" s="152" t="s">
        <v>130</v>
      </c>
      <c r="C21" s="174" t="s">
        <v>561</v>
      </c>
      <c r="D21" s="174"/>
      <c r="E21" s="153" t="s">
        <v>561</v>
      </c>
      <c r="F21" s="92"/>
      <c r="G21" s="157" t="s">
        <v>561</v>
      </c>
      <c r="H21" s="158"/>
      <c r="I21" s="179" t="s">
        <v>561</v>
      </c>
      <c r="J21" s="180"/>
      <c r="L21" s="165"/>
      <c r="M21" s="87"/>
      <c r="N21" s="144"/>
      <c r="O21" s="87"/>
    </row>
    <row r="22" spans="2:16" ht="5.25" customHeight="1">
      <c r="B22" s="181"/>
      <c r="C22" s="182"/>
      <c r="D22" s="182"/>
      <c r="E22" s="182"/>
      <c r="F22" s="182"/>
      <c r="G22" s="182"/>
      <c r="H22" s="182"/>
      <c r="I22" s="182"/>
      <c r="J22" s="183"/>
      <c r="L22" s="135"/>
      <c r="M22" s="87"/>
      <c r="N22" s="87"/>
      <c r="O22" s="87"/>
    </row>
    <row r="23" spans="2:16">
      <c r="B23" s="94" t="s">
        <v>277</v>
      </c>
      <c r="C23" s="175" t="str">
        <f>'G 13'!B6</f>
        <v>Arnt Johan Tungen</v>
      </c>
      <c r="D23" s="175"/>
      <c r="E23" s="150" t="str">
        <f>'G 13'!C6</f>
        <v>Orkdal IL</v>
      </c>
      <c r="F23" s="93"/>
      <c r="G23" s="159" t="s">
        <v>193</v>
      </c>
      <c r="H23" s="160"/>
      <c r="I23" s="160" t="s">
        <v>149</v>
      </c>
      <c r="J23" s="161"/>
      <c r="L23" s="165"/>
      <c r="M23" s="35"/>
      <c r="N23" s="35"/>
      <c r="O23" s="87"/>
    </row>
    <row r="24" spans="2:16">
      <c r="B24" s="96" t="s">
        <v>285</v>
      </c>
      <c r="C24" s="173" t="str">
        <f>'G 14'!B6</f>
        <v>Ulrik Olsen Brimi</v>
      </c>
      <c r="D24" s="173"/>
      <c r="E24" s="151" t="str">
        <f>'G 14'!C6</f>
        <v>Byåsen SSL</v>
      </c>
      <c r="F24" s="93"/>
      <c r="G24" s="162" t="s">
        <v>451</v>
      </c>
      <c r="H24" s="127"/>
      <c r="I24" s="127" t="s">
        <v>509</v>
      </c>
      <c r="J24" s="128"/>
      <c r="L24" s="165"/>
      <c r="M24" s="55"/>
      <c r="N24" s="35"/>
      <c r="O24" s="35"/>
      <c r="P24" s="87"/>
    </row>
    <row r="25" spans="2:16">
      <c r="B25" s="96" t="s">
        <v>286</v>
      </c>
      <c r="C25" s="173" t="str">
        <f>'G 15'!B6</f>
        <v>Andreas Striger Halset</v>
      </c>
      <c r="D25" s="173"/>
      <c r="E25" s="151" t="str">
        <f>'G 15'!C6</f>
        <v>Byåsen SSL</v>
      </c>
      <c r="F25" s="93"/>
      <c r="G25" s="162" t="s">
        <v>386</v>
      </c>
      <c r="H25" s="127"/>
      <c r="I25" s="127" t="s">
        <v>154</v>
      </c>
      <c r="J25" s="128"/>
      <c r="L25" s="165"/>
      <c r="M25" s="55"/>
      <c r="N25" s="35"/>
      <c r="O25" s="35"/>
      <c r="P25" s="87"/>
    </row>
    <row r="26" spans="2:16">
      <c r="B26" s="96" t="s">
        <v>287</v>
      </c>
      <c r="C26" s="173" t="str">
        <f>'G 16'!B6</f>
        <v>Odin Garli</v>
      </c>
      <c r="D26" s="173"/>
      <c r="E26" s="151" t="str">
        <f>'G 16'!C6</f>
        <v>Sokna IL</v>
      </c>
      <c r="F26" s="93"/>
      <c r="G26" s="162" t="s">
        <v>220</v>
      </c>
      <c r="H26" s="127"/>
      <c r="I26" s="127" t="s">
        <v>26</v>
      </c>
      <c r="J26" s="128"/>
      <c r="L26" s="165"/>
      <c r="M26" s="35"/>
      <c r="N26" s="35"/>
      <c r="O26" s="35"/>
      <c r="P26" s="87"/>
    </row>
    <row r="27" spans="2:16">
      <c r="B27" s="96" t="s">
        <v>125</v>
      </c>
      <c r="C27" s="173" t="str">
        <f>'M 17'!B6</f>
        <v>Vegar Selnæs</v>
      </c>
      <c r="D27" s="173"/>
      <c r="E27" s="151" t="str">
        <f>'M 17'!C6</f>
        <v>Trondhjems Skiskyttere / Team Statkraft Trondheim</v>
      </c>
      <c r="F27" s="93"/>
      <c r="G27" s="162" t="s">
        <v>358</v>
      </c>
      <c r="H27" s="127"/>
      <c r="I27" s="127" t="s">
        <v>267</v>
      </c>
      <c r="J27" s="128"/>
      <c r="L27" s="165"/>
      <c r="M27" s="35"/>
      <c r="N27" s="35"/>
      <c r="O27" s="35"/>
      <c r="P27" s="87"/>
    </row>
    <row r="28" spans="2:16">
      <c r="B28" s="96" t="s">
        <v>126</v>
      </c>
      <c r="C28" s="173" t="str">
        <f>'M 18'!B6</f>
        <v>Ole Kristian Haugen</v>
      </c>
      <c r="D28" s="173"/>
      <c r="E28" s="151" t="str">
        <f>'M 18'!C6</f>
        <v>Trondhjems Skiskyttere / Team Statkraft Trondheim</v>
      </c>
      <c r="F28" s="93"/>
      <c r="G28" s="162" t="s">
        <v>507</v>
      </c>
      <c r="H28" s="127"/>
      <c r="I28" s="127" t="s">
        <v>27</v>
      </c>
      <c r="J28" s="128"/>
      <c r="L28" s="165"/>
      <c r="M28" s="55"/>
      <c r="N28" s="35"/>
      <c r="O28" s="35"/>
      <c r="P28" s="87"/>
    </row>
    <row r="29" spans="2:16">
      <c r="B29" s="96" t="s">
        <v>127</v>
      </c>
      <c r="C29" s="84" t="str">
        <f>'M 19'!B6</f>
        <v>Vegard Selvnes</v>
      </c>
      <c r="D29" s="84"/>
      <c r="E29" s="151" t="str">
        <f>'M 19'!C6</f>
        <v>Orkdal IL</v>
      </c>
      <c r="F29" s="93"/>
      <c r="G29" s="162" t="s">
        <v>261</v>
      </c>
      <c r="H29" s="127"/>
      <c r="I29" s="127" t="s">
        <v>445</v>
      </c>
      <c r="J29" s="128"/>
      <c r="L29" s="165"/>
      <c r="M29" s="35"/>
      <c r="N29" s="35"/>
      <c r="O29" s="87"/>
      <c r="P29" s="87"/>
    </row>
    <row r="30" spans="2:16">
      <c r="B30" s="96" t="s">
        <v>128</v>
      </c>
      <c r="C30" s="173" t="str">
        <f>'M 20-21'!B6</f>
        <v>Hallgeir Haugen</v>
      </c>
      <c r="D30" s="173"/>
      <c r="E30" s="151" t="str">
        <f>'M 20-21'!C6</f>
        <v>Trondhjems Skiskyttere /HVGS/ TST</v>
      </c>
      <c r="F30" s="93"/>
      <c r="G30" s="162" t="s">
        <v>561</v>
      </c>
      <c r="H30" s="127"/>
      <c r="I30" s="127" t="s">
        <v>561</v>
      </c>
      <c r="J30" s="128"/>
      <c r="L30" s="165"/>
      <c r="M30" s="35"/>
      <c r="N30" s="35"/>
    </row>
    <row r="31" spans="2:16">
      <c r="B31" s="97" t="s">
        <v>129</v>
      </c>
      <c r="C31" s="174" t="s">
        <v>561</v>
      </c>
      <c r="D31" s="174"/>
      <c r="E31" s="153" t="s">
        <v>561</v>
      </c>
      <c r="F31" s="98"/>
      <c r="G31" s="163" t="s">
        <v>561</v>
      </c>
      <c r="H31" s="129"/>
      <c r="I31" s="129" t="s">
        <v>561</v>
      </c>
      <c r="J31" s="130"/>
      <c r="L31" s="136"/>
      <c r="M31" s="35"/>
      <c r="N31" s="35"/>
    </row>
    <row r="34" spans="3:8" ht="15">
      <c r="C34" s="168" t="s">
        <v>626</v>
      </c>
      <c r="G34" s="35"/>
      <c r="H34" s="35"/>
    </row>
    <row r="35" spans="3:8">
      <c r="C35">
        <f>'J 13'!H1+'J 14'!H1+'J 15'!H1+'J 16'!H1+'G 13'!H1+'G 14'!H1+'G 15'!H1+'G 16'!H1+'K 17'!H1+'K 18'!H1+'K 19'!H1+'K 20-21'!H1+'K Sr'!H1+'M 17'!H1+'M 18'!H1+'M 19'!H1+'M 20-21'!H1+'M Sr'!H1</f>
        <v>31</v>
      </c>
      <c r="D35" t="s">
        <v>636</v>
      </c>
      <c r="G35" s="35"/>
      <c r="H35" s="35"/>
    </row>
    <row r="36" spans="3:8">
      <c r="C36">
        <f>'J 13'!I1+'J 14'!I1+'J 15'!I1+'J 16'!I1+'G 13'!I1+'G 14'!I1+'G 15'!I1+'G 16'!I1+'K 17'!I1+'K 18'!I1+'K 19'!I1+'K 20-21'!I1+'K Sr'!I1+'M 17'!I1+'M 18'!I1+'M 19'!I1+'M 20-21'!I1+'M Sr'!I1</f>
        <v>48</v>
      </c>
      <c r="D36" t="s">
        <v>623</v>
      </c>
      <c r="E36" s="35"/>
      <c r="F36" s="35"/>
      <c r="G36" s="35"/>
      <c r="H36" s="35"/>
    </row>
    <row r="37" spans="3:8">
      <c r="C37">
        <f>'J 13'!J1+'J 14'!J1+'J 15'!J1+'J 16'!J1+'G 13'!J1+'G 14'!J1+'G 15'!J1+'G 16'!J1+'K 17'!J1+'K 18'!J1+'K 19'!J1+'K 20-21'!J1+'K Sr'!J1+'M 17'!J1+'M 18'!J1+'M 19'!J1+'M 20-21'!J1+'M Sr'!J1</f>
        <v>55</v>
      </c>
      <c r="D37" t="s">
        <v>622</v>
      </c>
      <c r="E37" s="35"/>
      <c r="F37" s="35"/>
    </row>
    <row r="38" spans="3:8">
      <c r="C38">
        <f>'J 13'!K1+'J 14'!K1+'J 15'!K1+'J 16'!K1+'G 13'!K1+'G 14'!K1+'G 15'!K1+'G 16'!K1+'K 17'!K1+'K 18'!K1+'K 19'!K1+'K 20-21'!K1+'K Sr'!K1+'M 17'!K1+'M 18'!K1+'M 19'!K1+'M 20-21'!K1+'M Sr'!K1</f>
        <v>30</v>
      </c>
      <c r="D38" t="s">
        <v>624</v>
      </c>
    </row>
    <row r="39" spans="3:8">
      <c r="C39">
        <f>'J 13'!B2+'J 14'!B2+'J 15'!B2+'J 16'!B2+'G 13'!B2+'G 14'!B2+'G 15'!B2+'G 16'!B2+'K 17'!B2+'K 18'!B2+'K 19'!B2+'K 20-21'!B2+'K Sr'!B2+'M 17'!B2+'M 18'!B2+'M 19'!B2+'M 20-21'!B2+'M Sr'!B2</f>
        <v>384</v>
      </c>
      <c r="D39" s="167" t="s">
        <v>481</v>
      </c>
    </row>
    <row r="42" spans="3:8" ht="15">
      <c r="C42" s="168" t="s">
        <v>482</v>
      </c>
    </row>
    <row r="43" spans="3:8">
      <c r="C43" s="166">
        <f>'J 13'!AA3+'J 14'!AA3+'J 15'!AA3+'J 16'!AA3+'G 13'!AA3+'G 14'!AA3+'G 15'!AA3+'G 16'!AA3</f>
        <v>10</v>
      </c>
      <c r="D43" s="172" t="s">
        <v>559</v>
      </c>
    </row>
    <row r="44" spans="3:8">
      <c r="D44" s="166"/>
      <c r="E44" s="167"/>
    </row>
  </sheetData>
  <sheetCalcPr fullCalcOnLoad="1"/>
  <mergeCells count="35">
    <mergeCell ref="B22:J22"/>
    <mergeCell ref="E3:F3"/>
    <mergeCell ref="E4:F4"/>
    <mergeCell ref="E5:F5"/>
    <mergeCell ref="E6:F6"/>
    <mergeCell ref="E7:F7"/>
    <mergeCell ref="E8:F8"/>
    <mergeCell ref="C13:D13"/>
    <mergeCell ref="C14:D14"/>
    <mergeCell ref="C15:D15"/>
    <mergeCell ref="C18:D18"/>
    <mergeCell ref="I14:J14"/>
    <mergeCell ref="E9:F9"/>
    <mergeCell ref="E10:F10"/>
    <mergeCell ref="I13:J13"/>
    <mergeCell ref="I15:J15"/>
    <mergeCell ref="I16:J16"/>
    <mergeCell ref="C12:E12"/>
    <mergeCell ref="G12:J12"/>
    <mergeCell ref="C21:D21"/>
    <mergeCell ref="C20:D20"/>
    <mergeCell ref="I20:J20"/>
    <mergeCell ref="I21:J21"/>
    <mergeCell ref="C16:D16"/>
    <mergeCell ref="C17:D17"/>
    <mergeCell ref="I17:J17"/>
    <mergeCell ref="I18:J18"/>
    <mergeCell ref="C30:D30"/>
    <mergeCell ref="C31:D31"/>
    <mergeCell ref="C23:D23"/>
    <mergeCell ref="C24:D24"/>
    <mergeCell ref="C25:D25"/>
    <mergeCell ref="C26:D26"/>
    <mergeCell ref="C27:D27"/>
    <mergeCell ref="C28:D28"/>
  </mergeCells>
  <phoneticPr fontId="29" type="noConversion"/>
  <pageMargins left="0.70078740157480324" right="0.70078740157480324" top="0.75196850393700787" bottom="0.75196850393700787" header="0.29921259842519687" footer="0.29921259842519687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37"/>
  <sheetViews>
    <sheetView zoomScale="125" zoomScaleNormal="80" zoomScalePageLayoutView="80" workbookViewId="0">
      <selection activeCell="E6" sqref="E6"/>
    </sheetView>
  </sheetViews>
  <sheetFormatPr baseColWidth="10" defaultRowHeight="12"/>
  <cols>
    <col min="1" max="1" width="3.6640625" customWidth="1"/>
    <col min="2" max="2" width="20.6640625" customWidth="1"/>
    <col min="3" max="3" width="18.6640625" customWidth="1"/>
    <col min="4" max="4" width="12.6640625" customWidth="1"/>
    <col min="5" max="6" width="8" customWidth="1"/>
    <col min="7" max="21" width="10.6640625" customWidth="1"/>
    <col min="22" max="24" width="11.5" customWidth="1"/>
  </cols>
  <sheetData>
    <row r="1" spans="1:25" ht="21">
      <c r="A1" s="56"/>
      <c r="B1" s="2" t="s">
        <v>10</v>
      </c>
      <c r="C1" s="1"/>
      <c r="D1" s="3"/>
      <c r="E1" s="4"/>
      <c r="F1" s="4"/>
      <c r="G1" s="1"/>
      <c r="H1" s="170">
        <f>COUNTIF(D6:D60,"7")</f>
        <v>0</v>
      </c>
      <c r="I1" s="170">
        <f>COUNTIF(D6:D60,"6")</f>
        <v>2</v>
      </c>
      <c r="J1" s="170">
        <f>COUNTIF(D6:D60,"5")</f>
        <v>1</v>
      </c>
      <c r="K1" s="170">
        <f>COUNTIF(D6:D60,"4")</f>
        <v>2</v>
      </c>
      <c r="L1" s="1"/>
      <c r="M1" s="1"/>
      <c r="N1" s="1"/>
      <c r="O1" s="5"/>
      <c r="P1" s="5"/>
    </row>
    <row r="2" spans="1:25" ht="13" thickBot="1">
      <c r="B2" s="19">
        <f>COUNTA(B6:B86)</f>
        <v>14</v>
      </c>
      <c r="D2" s="3"/>
      <c r="E2" s="4"/>
      <c r="F2" s="4"/>
      <c r="O2" s="5"/>
      <c r="P2" s="5"/>
      <c r="Q2" s="197" t="s">
        <v>586</v>
      </c>
      <c r="R2" s="197"/>
      <c r="S2" s="197"/>
      <c r="T2" s="197"/>
      <c r="U2" s="197"/>
      <c r="V2" s="197"/>
      <c r="W2" s="197"/>
    </row>
    <row r="3" spans="1:25" ht="17">
      <c r="A3" s="58"/>
      <c r="B3" s="7" t="s">
        <v>177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2"/>
      <c r="O3" s="29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9"/>
      <c r="Y3" s="19"/>
    </row>
    <row r="4" spans="1:25" ht="8.25" customHeight="1">
      <c r="A4" s="58"/>
      <c r="B4" s="6"/>
      <c r="C4" s="6"/>
      <c r="D4" s="23"/>
      <c r="E4" s="24"/>
      <c r="F4" s="24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6" t="s">
        <v>165</v>
      </c>
      <c r="O4" s="29"/>
      <c r="P4" s="29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19"/>
      <c r="Y4" s="19"/>
    </row>
    <row r="5" spans="1:25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46" t="s">
        <v>170</v>
      </c>
      <c r="Y5" s="46" t="s">
        <v>170</v>
      </c>
    </row>
    <row r="6" spans="1:25" s="38" customFormat="1" ht="11.25" customHeight="1">
      <c r="A6" s="60">
        <v>1</v>
      </c>
      <c r="B6" s="35" t="s">
        <v>412</v>
      </c>
      <c r="C6" s="35" t="s">
        <v>472</v>
      </c>
      <c r="D6" s="20">
        <f t="shared" ref="D6:D19" si="0">COUNTIF((G6:M6),"&gt;0")</f>
        <v>5</v>
      </c>
      <c r="E6" s="36">
        <f t="shared" ref="E6:E19" si="1">G6+H6+I6+J6+K6+L6+M6+O6+N6+P6</f>
        <v>385</v>
      </c>
      <c r="F6" s="36">
        <f t="shared" ref="F6:F19" si="2">Q6+R6+S6+T6+U6+V6+W6+X6+Y6</f>
        <v>71</v>
      </c>
      <c r="G6" s="36">
        <v>0</v>
      </c>
      <c r="H6" s="36">
        <v>60</v>
      </c>
      <c r="I6" s="36">
        <v>0</v>
      </c>
      <c r="J6" s="36">
        <v>100</v>
      </c>
      <c r="K6" s="36">
        <v>100</v>
      </c>
      <c r="L6" s="36">
        <v>80</v>
      </c>
      <c r="M6" s="36">
        <v>36</v>
      </c>
      <c r="N6" s="47">
        <v>9</v>
      </c>
      <c r="O6" s="33">
        <f t="shared" ref="O6:O19" si="3">0 - (SMALL((G6:M6),1))</f>
        <v>0</v>
      </c>
      <c r="P6" s="33">
        <f t="shared" ref="P6:P19" si="4">0 - (SMALL((G6:M6),2))</f>
        <v>0</v>
      </c>
      <c r="Q6" s="36">
        <v>0</v>
      </c>
      <c r="R6" s="36">
        <v>12</v>
      </c>
      <c r="S6" s="36">
        <v>0</v>
      </c>
      <c r="T6" s="36">
        <v>18</v>
      </c>
      <c r="U6" s="36">
        <v>17</v>
      </c>
      <c r="V6" s="36">
        <v>12</v>
      </c>
      <c r="W6" s="36">
        <v>12</v>
      </c>
      <c r="X6" s="30">
        <f t="shared" ref="X6:X19" si="5">0 - (SMALL((Q6:W6),1))</f>
        <v>0</v>
      </c>
      <c r="Y6" s="30">
        <f t="shared" ref="Y6:Y19" si="6">0 - (SMALL((Q6:W6),2))</f>
        <v>0</v>
      </c>
    </row>
    <row r="7" spans="1:25" s="38" customFormat="1" ht="11.25" customHeight="1">
      <c r="A7" s="55">
        <v>2</v>
      </c>
      <c r="B7" s="38" t="s">
        <v>408</v>
      </c>
      <c r="C7" s="38" t="s">
        <v>228</v>
      </c>
      <c r="D7" s="20">
        <f t="shared" si="0"/>
        <v>6</v>
      </c>
      <c r="E7" s="36">
        <f t="shared" si="1"/>
        <v>358</v>
      </c>
      <c r="F7" s="36">
        <f t="shared" si="2"/>
        <v>67</v>
      </c>
      <c r="G7" s="36">
        <v>80</v>
      </c>
      <c r="H7" s="36">
        <v>0</v>
      </c>
      <c r="I7" s="36">
        <v>100</v>
      </c>
      <c r="J7" s="36">
        <v>45</v>
      </c>
      <c r="K7" s="36">
        <v>80</v>
      </c>
      <c r="L7" s="36">
        <v>45</v>
      </c>
      <c r="M7" s="36">
        <v>32</v>
      </c>
      <c r="N7" s="47">
        <v>8</v>
      </c>
      <c r="O7" s="33">
        <f t="shared" si="3"/>
        <v>0</v>
      </c>
      <c r="P7" s="33">
        <f t="shared" si="4"/>
        <v>-32</v>
      </c>
      <c r="Q7" s="36">
        <v>12</v>
      </c>
      <c r="R7" s="36">
        <v>0</v>
      </c>
      <c r="S7" s="36">
        <v>12</v>
      </c>
      <c r="T7" s="36">
        <v>15</v>
      </c>
      <c r="U7" s="36">
        <v>12</v>
      </c>
      <c r="V7" s="36">
        <v>14</v>
      </c>
      <c r="W7" s="36">
        <v>14</v>
      </c>
      <c r="X7" s="30">
        <f t="shared" si="5"/>
        <v>0</v>
      </c>
      <c r="Y7" s="30">
        <f t="shared" si="6"/>
        <v>-12</v>
      </c>
    </row>
    <row r="8" spans="1:25" s="38" customFormat="1" ht="11.25" customHeight="1">
      <c r="A8" s="55">
        <v>3</v>
      </c>
      <c r="B8" s="35" t="s">
        <v>414</v>
      </c>
      <c r="C8" s="35" t="s">
        <v>349</v>
      </c>
      <c r="D8" s="20">
        <f t="shared" si="0"/>
        <v>4</v>
      </c>
      <c r="E8" s="36">
        <f t="shared" si="1"/>
        <v>318</v>
      </c>
      <c r="F8" s="36">
        <f t="shared" si="2"/>
        <v>59</v>
      </c>
      <c r="G8" s="36">
        <v>0</v>
      </c>
      <c r="H8" s="36">
        <v>40</v>
      </c>
      <c r="I8" s="36">
        <v>0</v>
      </c>
      <c r="J8" s="36">
        <v>80</v>
      </c>
      <c r="K8" s="36">
        <v>0</v>
      </c>
      <c r="L8" s="36">
        <v>100</v>
      </c>
      <c r="M8" s="36">
        <v>80</v>
      </c>
      <c r="N8" s="47">
        <v>18</v>
      </c>
      <c r="O8" s="33">
        <f t="shared" si="3"/>
        <v>0</v>
      </c>
      <c r="P8" s="33">
        <f t="shared" si="4"/>
        <v>0</v>
      </c>
      <c r="Q8" s="36">
        <v>0</v>
      </c>
      <c r="R8" s="36">
        <v>12</v>
      </c>
      <c r="S8" s="36">
        <v>0</v>
      </c>
      <c r="T8" s="36">
        <v>17</v>
      </c>
      <c r="U8" s="36">
        <v>0</v>
      </c>
      <c r="V8" s="36">
        <v>16</v>
      </c>
      <c r="W8" s="36">
        <v>14</v>
      </c>
      <c r="X8" s="30">
        <f t="shared" si="5"/>
        <v>0</v>
      </c>
      <c r="Y8" s="30">
        <f t="shared" si="6"/>
        <v>0</v>
      </c>
    </row>
    <row r="9" spans="1:25" s="38" customFormat="1" ht="11.25" customHeight="1">
      <c r="A9" s="134">
        <v>4</v>
      </c>
      <c r="B9" s="38" t="s">
        <v>409</v>
      </c>
      <c r="C9" s="38" t="s">
        <v>229</v>
      </c>
      <c r="D9" s="20">
        <f t="shared" si="0"/>
        <v>6</v>
      </c>
      <c r="E9" s="36">
        <f t="shared" si="1"/>
        <v>280</v>
      </c>
      <c r="F9" s="36">
        <f t="shared" si="2"/>
        <v>87</v>
      </c>
      <c r="G9" s="36">
        <v>60</v>
      </c>
      <c r="H9" s="36">
        <v>45</v>
      </c>
      <c r="I9" s="36">
        <v>80</v>
      </c>
      <c r="J9" s="36">
        <v>0</v>
      </c>
      <c r="K9" s="36">
        <v>45</v>
      </c>
      <c r="L9" s="36">
        <v>32</v>
      </c>
      <c r="M9" s="36">
        <v>40</v>
      </c>
      <c r="N9" s="47">
        <v>10</v>
      </c>
      <c r="O9" s="33">
        <f t="shared" si="3"/>
        <v>0</v>
      </c>
      <c r="P9" s="33">
        <f t="shared" si="4"/>
        <v>-32</v>
      </c>
      <c r="Q9" s="36">
        <v>16</v>
      </c>
      <c r="R9" s="36">
        <v>20</v>
      </c>
      <c r="S9" s="36">
        <v>12</v>
      </c>
      <c r="T9" s="36">
        <v>0</v>
      </c>
      <c r="U9" s="36">
        <v>17</v>
      </c>
      <c r="V9" s="36">
        <v>16</v>
      </c>
      <c r="W9" s="36">
        <v>18</v>
      </c>
      <c r="X9" s="30">
        <f t="shared" si="5"/>
        <v>0</v>
      </c>
      <c r="Y9" s="30">
        <f t="shared" si="6"/>
        <v>-12</v>
      </c>
    </row>
    <row r="10" spans="1:25" s="38" customFormat="1" ht="11.25" customHeight="1">
      <c r="A10" s="55">
        <v>5</v>
      </c>
      <c r="B10" s="35" t="s">
        <v>410</v>
      </c>
      <c r="C10" s="35" t="s">
        <v>472</v>
      </c>
      <c r="D10" s="20">
        <f t="shared" si="0"/>
        <v>3</v>
      </c>
      <c r="E10" s="36">
        <f t="shared" si="1"/>
        <v>236</v>
      </c>
      <c r="F10" s="36">
        <f t="shared" si="2"/>
        <v>37</v>
      </c>
      <c r="G10" s="36">
        <v>0</v>
      </c>
      <c r="H10" s="36">
        <v>100</v>
      </c>
      <c r="I10" s="36">
        <v>0</v>
      </c>
      <c r="J10" s="36">
        <v>0</v>
      </c>
      <c r="K10" s="36">
        <v>0</v>
      </c>
      <c r="L10" s="36">
        <v>60</v>
      </c>
      <c r="M10" s="36">
        <v>60</v>
      </c>
      <c r="N10" s="47">
        <v>16</v>
      </c>
      <c r="O10" s="33">
        <f t="shared" si="3"/>
        <v>0</v>
      </c>
      <c r="P10" s="33">
        <f t="shared" si="4"/>
        <v>0</v>
      </c>
      <c r="Q10" s="36">
        <v>0</v>
      </c>
      <c r="R10" s="36">
        <v>16</v>
      </c>
      <c r="S10" s="36">
        <v>0</v>
      </c>
      <c r="T10" s="36">
        <v>0</v>
      </c>
      <c r="U10" s="36">
        <v>0</v>
      </c>
      <c r="V10" s="36">
        <v>8</v>
      </c>
      <c r="W10" s="36">
        <v>13</v>
      </c>
      <c r="X10" s="30">
        <f t="shared" si="5"/>
        <v>0</v>
      </c>
      <c r="Y10" s="30">
        <f t="shared" si="6"/>
        <v>0</v>
      </c>
    </row>
    <row r="11" spans="1:25" s="38" customFormat="1" ht="11.25" customHeight="1">
      <c r="A11" s="55">
        <v>6</v>
      </c>
      <c r="B11" s="35" t="s">
        <v>617</v>
      </c>
      <c r="C11" s="35" t="s">
        <v>147</v>
      </c>
      <c r="D11" s="20">
        <f t="shared" si="0"/>
        <v>3</v>
      </c>
      <c r="E11" s="36">
        <f t="shared" si="1"/>
        <v>220</v>
      </c>
      <c r="F11" s="36">
        <f t="shared" si="2"/>
        <v>41</v>
      </c>
      <c r="G11" s="36">
        <v>0</v>
      </c>
      <c r="H11" s="36">
        <v>0</v>
      </c>
      <c r="I11" s="39">
        <v>0</v>
      </c>
      <c r="J11" s="36">
        <v>50</v>
      </c>
      <c r="K11" s="36">
        <v>0</v>
      </c>
      <c r="L11" s="36">
        <v>50</v>
      </c>
      <c r="M11" s="36">
        <v>100</v>
      </c>
      <c r="N11" s="47">
        <v>20</v>
      </c>
      <c r="O11" s="33">
        <f t="shared" si="3"/>
        <v>0</v>
      </c>
      <c r="P11" s="33">
        <f t="shared" si="4"/>
        <v>0</v>
      </c>
      <c r="Q11" s="36">
        <v>0</v>
      </c>
      <c r="R11" s="36">
        <v>0</v>
      </c>
      <c r="S11" s="39">
        <v>0</v>
      </c>
      <c r="T11" s="36">
        <v>15</v>
      </c>
      <c r="U11" s="36">
        <v>0</v>
      </c>
      <c r="V11" s="36">
        <v>10</v>
      </c>
      <c r="W11" s="36">
        <v>16</v>
      </c>
      <c r="X11" s="30">
        <f t="shared" si="5"/>
        <v>0</v>
      </c>
      <c r="Y11" s="30">
        <f t="shared" si="6"/>
        <v>0</v>
      </c>
    </row>
    <row r="12" spans="1:25" s="38" customFormat="1" ht="11.25" customHeight="1">
      <c r="A12" s="55">
        <v>7</v>
      </c>
      <c r="B12" s="35" t="s">
        <v>504</v>
      </c>
      <c r="C12" s="139" t="s">
        <v>505</v>
      </c>
      <c r="D12" s="20">
        <f t="shared" si="0"/>
        <v>4</v>
      </c>
      <c r="E12" s="36">
        <f t="shared" si="1"/>
        <v>182</v>
      </c>
      <c r="F12" s="36">
        <f t="shared" si="2"/>
        <v>45</v>
      </c>
      <c r="G12" s="39">
        <v>0</v>
      </c>
      <c r="H12" s="39">
        <v>0</v>
      </c>
      <c r="I12" s="39">
        <v>60</v>
      </c>
      <c r="J12" s="39">
        <v>29</v>
      </c>
      <c r="K12" s="39">
        <v>0</v>
      </c>
      <c r="L12" s="36">
        <v>29</v>
      </c>
      <c r="M12" s="36">
        <v>50</v>
      </c>
      <c r="N12" s="47">
        <v>14</v>
      </c>
      <c r="O12" s="33">
        <f t="shared" si="3"/>
        <v>0</v>
      </c>
      <c r="P12" s="33">
        <f t="shared" si="4"/>
        <v>0</v>
      </c>
      <c r="Q12" s="39">
        <v>0</v>
      </c>
      <c r="R12" s="39">
        <v>0</v>
      </c>
      <c r="S12" s="39">
        <v>6</v>
      </c>
      <c r="T12" s="39">
        <v>13</v>
      </c>
      <c r="U12" s="39">
        <v>0</v>
      </c>
      <c r="V12" s="36">
        <v>8</v>
      </c>
      <c r="W12" s="36">
        <v>18</v>
      </c>
      <c r="X12" s="30">
        <f t="shared" si="5"/>
        <v>0</v>
      </c>
      <c r="Y12" s="30">
        <f t="shared" si="6"/>
        <v>0</v>
      </c>
    </row>
    <row r="13" spans="1:25" s="38" customFormat="1" ht="11.25" customHeight="1">
      <c r="A13" s="55">
        <v>8</v>
      </c>
      <c r="B13" s="35" t="s">
        <v>411</v>
      </c>
      <c r="C13" s="35" t="s">
        <v>347</v>
      </c>
      <c r="D13" s="20">
        <f t="shared" si="0"/>
        <v>3</v>
      </c>
      <c r="E13" s="36">
        <f t="shared" si="1"/>
        <v>177</v>
      </c>
      <c r="F13" s="36">
        <f t="shared" si="2"/>
        <v>33</v>
      </c>
      <c r="G13" s="36">
        <v>0</v>
      </c>
      <c r="H13" s="36">
        <v>80</v>
      </c>
      <c r="I13" s="36">
        <v>0</v>
      </c>
      <c r="J13" s="36">
        <v>40</v>
      </c>
      <c r="K13" s="36">
        <v>0</v>
      </c>
      <c r="L13" s="36">
        <v>0</v>
      </c>
      <c r="M13" s="36">
        <v>45</v>
      </c>
      <c r="N13" s="47">
        <v>12</v>
      </c>
      <c r="O13" s="33">
        <f t="shared" si="3"/>
        <v>0</v>
      </c>
      <c r="P13" s="33">
        <f t="shared" si="4"/>
        <v>0</v>
      </c>
      <c r="Q13" s="36">
        <v>0</v>
      </c>
      <c r="R13" s="36">
        <v>6</v>
      </c>
      <c r="S13" s="36">
        <v>0</v>
      </c>
      <c r="T13" s="36">
        <v>14</v>
      </c>
      <c r="U13" s="36">
        <v>0</v>
      </c>
      <c r="V13" s="36">
        <v>0</v>
      </c>
      <c r="W13" s="36">
        <v>13</v>
      </c>
      <c r="X13" s="30">
        <f t="shared" si="5"/>
        <v>0</v>
      </c>
      <c r="Y13" s="30">
        <f t="shared" si="6"/>
        <v>0</v>
      </c>
    </row>
    <row r="14" spans="1:25" s="38" customFormat="1" ht="11.25" customHeight="1">
      <c r="A14" s="55">
        <v>9</v>
      </c>
      <c r="B14" s="35" t="s">
        <v>569</v>
      </c>
      <c r="C14" s="35" t="s">
        <v>154</v>
      </c>
      <c r="D14" s="20">
        <f t="shared" si="0"/>
        <v>3</v>
      </c>
      <c r="E14" s="36">
        <f t="shared" si="1"/>
        <v>136</v>
      </c>
      <c r="F14" s="36">
        <f t="shared" si="2"/>
        <v>30</v>
      </c>
      <c r="G14" s="36">
        <v>0</v>
      </c>
      <c r="H14" s="36">
        <v>0</v>
      </c>
      <c r="I14" s="39">
        <v>0</v>
      </c>
      <c r="J14" s="36">
        <v>36</v>
      </c>
      <c r="K14" s="36">
        <v>60</v>
      </c>
      <c r="L14" s="36">
        <v>40</v>
      </c>
      <c r="M14" s="36">
        <v>0</v>
      </c>
      <c r="N14" s="47">
        <v>0</v>
      </c>
      <c r="O14" s="33">
        <f t="shared" si="3"/>
        <v>0</v>
      </c>
      <c r="P14" s="33">
        <f t="shared" si="4"/>
        <v>0</v>
      </c>
      <c r="Q14" s="36">
        <v>0</v>
      </c>
      <c r="R14" s="36">
        <v>0</v>
      </c>
      <c r="S14" s="39">
        <v>0</v>
      </c>
      <c r="T14" s="36">
        <v>12</v>
      </c>
      <c r="U14" s="36">
        <v>10</v>
      </c>
      <c r="V14" s="36">
        <v>8</v>
      </c>
      <c r="W14" s="36">
        <v>0</v>
      </c>
      <c r="X14" s="30">
        <f t="shared" si="5"/>
        <v>0</v>
      </c>
      <c r="Y14" s="30">
        <f t="shared" si="6"/>
        <v>0</v>
      </c>
    </row>
    <row r="15" spans="1:25" ht="11.25" customHeight="1">
      <c r="A15" s="55">
        <v>10</v>
      </c>
      <c r="B15" s="35" t="s">
        <v>413</v>
      </c>
      <c r="C15" s="35" t="s">
        <v>348</v>
      </c>
      <c r="D15" s="20">
        <f t="shared" si="0"/>
        <v>3</v>
      </c>
      <c r="E15" s="36">
        <f t="shared" si="1"/>
        <v>136</v>
      </c>
      <c r="F15" s="36">
        <f t="shared" si="2"/>
        <v>27</v>
      </c>
      <c r="G15" s="36">
        <v>0</v>
      </c>
      <c r="H15" s="36">
        <v>50</v>
      </c>
      <c r="I15" s="36">
        <v>0</v>
      </c>
      <c r="J15" s="36">
        <v>0</v>
      </c>
      <c r="K15" s="36">
        <v>50</v>
      </c>
      <c r="L15" s="36">
        <v>0</v>
      </c>
      <c r="M15" s="36">
        <v>29</v>
      </c>
      <c r="N15" s="47">
        <v>7</v>
      </c>
      <c r="O15" s="33">
        <f t="shared" si="3"/>
        <v>0</v>
      </c>
      <c r="P15" s="33">
        <f t="shared" si="4"/>
        <v>0</v>
      </c>
      <c r="Q15" s="36">
        <v>0</v>
      </c>
      <c r="R15" s="36">
        <v>14</v>
      </c>
      <c r="S15" s="36">
        <v>0</v>
      </c>
      <c r="T15" s="36">
        <v>0</v>
      </c>
      <c r="U15" s="36">
        <v>8</v>
      </c>
      <c r="V15" s="36">
        <v>0</v>
      </c>
      <c r="W15" s="36">
        <v>5</v>
      </c>
      <c r="X15" s="30">
        <f t="shared" si="5"/>
        <v>0</v>
      </c>
      <c r="Y15" s="30">
        <f t="shared" si="6"/>
        <v>0</v>
      </c>
    </row>
    <row r="16" spans="1:25" ht="11.25" customHeight="1">
      <c r="A16" s="55">
        <v>11</v>
      </c>
      <c r="B16" s="38" t="s">
        <v>407</v>
      </c>
      <c r="C16" s="38" t="s">
        <v>227</v>
      </c>
      <c r="D16" s="20">
        <f t="shared" si="0"/>
        <v>2</v>
      </c>
      <c r="E16" s="36">
        <f t="shared" si="1"/>
        <v>132</v>
      </c>
      <c r="F16" s="36">
        <f t="shared" si="2"/>
        <v>16</v>
      </c>
      <c r="G16" s="36">
        <v>100</v>
      </c>
      <c r="H16" s="36">
        <v>0</v>
      </c>
      <c r="I16" s="36">
        <v>0</v>
      </c>
      <c r="J16" s="36">
        <v>32</v>
      </c>
      <c r="K16" s="36">
        <v>0</v>
      </c>
      <c r="L16" s="36">
        <v>0</v>
      </c>
      <c r="M16" s="36">
        <v>0</v>
      </c>
      <c r="N16" s="47">
        <v>0</v>
      </c>
      <c r="O16" s="33">
        <f t="shared" si="3"/>
        <v>0</v>
      </c>
      <c r="P16" s="33">
        <f t="shared" si="4"/>
        <v>0</v>
      </c>
      <c r="Q16" s="36">
        <v>6</v>
      </c>
      <c r="R16" s="36">
        <v>0</v>
      </c>
      <c r="S16" s="36">
        <v>0</v>
      </c>
      <c r="T16" s="36">
        <v>10</v>
      </c>
      <c r="U16" s="36">
        <v>0</v>
      </c>
      <c r="V16" s="36">
        <v>0</v>
      </c>
      <c r="W16" s="36">
        <v>0</v>
      </c>
      <c r="X16" s="30">
        <f t="shared" si="5"/>
        <v>0</v>
      </c>
      <c r="Y16" s="30">
        <f t="shared" si="6"/>
        <v>0</v>
      </c>
    </row>
    <row r="17" spans="1:25" ht="11.25" customHeight="1">
      <c r="A17" s="55">
        <v>12</v>
      </c>
      <c r="B17" s="35" t="s">
        <v>415</v>
      </c>
      <c r="C17" s="35" t="s">
        <v>350</v>
      </c>
      <c r="D17" s="20">
        <f t="shared" si="0"/>
        <v>2</v>
      </c>
      <c r="E17" s="36">
        <f t="shared" si="1"/>
        <v>72</v>
      </c>
      <c r="F17" s="36">
        <f t="shared" si="2"/>
        <v>30</v>
      </c>
      <c r="G17" s="36">
        <v>0</v>
      </c>
      <c r="H17" s="39">
        <v>36</v>
      </c>
      <c r="I17" s="39">
        <v>0</v>
      </c>
      <c r="J17" s="39">
        <v>0</v>
      </c>
      <c r="K17" s="39">
        <v>0</v>
      </c>
      <c r="L17" s="36">
        <v>36</v>
      </c>
      <c r="M17" s="36">
        <v>0</v>
      </c>
      <c r="N17" s="47">
        <v>0</v>
      </c>
      <c r="O17" s="33">
        <f t="shared" si="3"/>
        <v>0</v>
      </c>
      <c r="P17" s="33">
        <f t="shared" si="4"/>
        <v>0</v>
      </c>
      <c r="Q17" s="36">
        <v>0</v>
      </c>
      <c r="R17" s="39">
        <v>14</v>
      </c>
      <c r="S17" s="39">
        <v>0</v>
      </c>
      <c r="T17" s="39">
        <v>0</v>
      </c>
      <c r="U17" s="39">
        <v>0</v>
      </c>
      <c r="V17" s="36">
        <v>16</v>
      </c>
      <c r="W17" s="36">
        <v>0</v>
      </c>
      <c r="X17" s="30">
        <f t="shared" si="5"/>
        <v>0</v>
      </c>
      <c r="Y17" s="30">
        <f t="shared" si="6"/>
        <v>0</v>
      </c>
    </row>
    <row r="18" spans="1:25" ht="11.25" customHeight="1">
      <c r="A18" s="55">
        <v>13</v>
      </c>
      <c r="B18" s="35" t="s">
        <v>568</v>
      </c>
      <c r="C18" s="35" t="s">
        <v>211</v>
      </c>
      <c r="D18" s="20">
        <f t="shared" si="0"/>
        <v>1</v>
      </c>
      <c r="E18" s="36">
        <f t="shared" si="1"/>
        <v>60</v>
      </c>
      <c r="F18" s="36">
        <f t="shared" si="2"/>
        <v>11</v>
      </c>
      <c r="G18" s="36">
        <v>0</v>
      </c>
      <c r="H18" s="36">
        <v>0</v>
      </c>
      <c r="I18" s="39">
        <v>0</v>
      </c>
      <c r="J18" s="36">
        <v>60</v>
      </c>
      <c r="K18" s="36">
        <v>0</v>
      </c>
      <c r="L18" s="36">
        <v>0</v>
      </c>
      <c r="M18" s="36">
        <v>0</v>
      </c>
      <c r="N18" s="47">
        <v>0</v>
      </c>
      <c r="O18" s="33">
        <f t="shared" si="3"/>
        <v>0</v>
      </c>
      <c r="P18" s="33">
        <f t="shared" si="4"/>
        <v>0</v>
      </c>
      <c r="Q18" s="36">
        <v>0</v>
      </c>
      <c r="R18" s="36">
        <v>0</v>
      </c>
      <c r="S18" s="39">
        <v>0</v>
      </c>
      <c r="T18" s="36">
        <v>11</v>
      </c>
      <c r="U18" s="36">
        <v>0</v>
      </c>
      <c r="V18" s="36">
        <v>0</v>
      </c>
      <c r="W18" s="36">
        <v>0</v>
      </c>
      <c r="X18" s="30">
        <f t="shared" si="5"/>
        <v>0</v>
      </c>
      <c r="Y18" s="30">
        <f t="shared" si="6"/>
        <v>0</v>
      </c>
    </row>
    <row r="19" spans="1:25" ht="11.25" customHeight="1">
      <c r="A19" s="55">
        <v>14</v>
      </c>
      <c r="B19" s="35" t="s">
        <v>346</v>
      </c>
      <c r="C19" s="35" t="s">
        <v>351</v>
      </c>
      <c r="D19" s="20">
        <f t="shared" si="0"/>
        <v>1</v>
      </c>
      <c r="E19" s="36">
        <f t="shared" si="1"/>
        <v>32</v>
      </c>
      <c r="F19" s="36">
        <f t="shared" si="2"/>
        <v>12</v>
      </c>
      <c r="G19" s="36">
        <v>0</v>
      </c>
      <c r="H19" s="36">
        <v>32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47">
        <v>0</v>
      </c>
      <c r="O19" s="33">
        <f t="shared" si="3"/>
        <v>0</v>
      </c>
      <c r="P19" s="33">
        <f t="shared" si="4"/>
        <v>0</v>
      </c>
      <c r="Q19" s="36">
        <v>0</v>
      </c>
      <c r="R19" s="36">
        <v>12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0">
        <f t="shared" si="5"/>
        <v>0</v>
      </c>
      <c r="Y19" s="30">
        <f t="shared" si="6"/>
        <v>0</v>
      </c>
    </row>
    <row r="20" spans="1:25" ht="11.25" customHeight="1">
      <c r="A20" s="55">
        <v>15</v>
      </c>
      <c r="B20" s="35"/>
      <c r="C20" s="35"/>
      <c r="D20" s="20">
        <f t="shared" ref="D20" si="7">COUNTIF((G20:M20),"&gt;0")</f>
        <v>0</v>
      </c>
      <c r="E20" s="36" t="e">
        <f t="shared" ref="E20" si="8">G20+H20+I20+J20+K20+L20+M20+O20+N20+P20</f>
        <v>#NUM!</v>
      </c>
      <c r="F20" s="36" t="e">
        <f t="shared" ref="F20" si="9">Q20+R20+S20+T20+U20+V20+W20+X20+Y20</f>
        <v>#NUM!</v>
      </c>
      <c r="G20" s="36"/>
      <c r="H20" s="36"/>
      <c r="I20" s="39"/>
      <c r="J20" s="36"/>
      <c r="K20" s="36"/>
      <c r="L20" s="36"/>
      <c r="M20" s="36"/>
      <c r="N20" s="47"/>
      <c r="O20" s="33" t="e">
        <f t="shared" ref="O20" si="10">0 - (SMALL((G20:M20),1))</f>
        <v>#NUM!</v>
      </c>
      <c r="P20" s="33" t="e">
        <f t="shared" ref="P20" si="11">0 - (SMALL((G20:M20),2))</f>
        <v>#NUM!</v>
      </c>
      <c r="Q20" s="36"/>
      <c r="R20" s="36"/>
      <c r="S20" s="39"/>
      <c r="T20" s="36"/>
      <c r="U20" s="36"/>
      <c r="V20" s="36"/>
      <c r="W20" s="36"/>
      <c r="X20" s="30" t="e">
        <f t="shared" ref="X20" si="12">0 - (SMALL((Q20:W20),1))</f>
        <v>#NUM!</v>
      </c>
      <c r="Y20" s="30" t="e">
        <f t="shared" ref="Y20" si="13">0 - (SMALL((Q20:W20),2))</f>
        <v>#NUM!</v>
      </c>
    </row>
    <row r="21" spans="1:25" ht="11.25" customHeight="1"/>
    <row r="22" spans="1:25" ht="11.25" customHeight="1"/>
    <row r="23" spans="1:25" ht="11.25" customHeight="1"/>
    <row r="24" spans="1:25" ht="11.25" customHeight="1">
      <c r="Q24" s="29"/>
      <c r="R24" s="29"/>
      <c r="S24" s="29"/>
    </row>
    <row r="25" spans="1:25" ht="11.25" customHeight="1">
      <c r="Q25" s="29"/>
      <c r="R25" s="29"/>
      <c r="S25" s="29"/>
    </row>
    <row r="26" spans="1:25" ht="11.25" customHeight="1">
      <c r="Q26" s="29"/>
      <c r="R26" s="29"/>
      <c r="S26" s="29"/>
    </row>
    <row r="27" spans="1:25" ht="11.25" customHeight="1">
      <c r="Q27" s="29"/>
      <c r="R27" s="29"/>
      <c r="S27" s="29"/>
    </row>
    <row r="28" spans="1:25">
      <c r="Q28" s="29"/>
      <c r="R28" s="29"/>
      <c r="S28" s="29"/>
    </row>
    <row r="29" spans="1:25">
      <c r="Q29" s="29"/>
      <c r="R29" s="29"/>
      <c r="S29" s="29"/>
    </row>
    <row r="30" spans="1:25">
      <c r="Q30" s="29"/>
      <c r="R30" s="29"/>
      <c r="S30" s="29"/>
    </row>
    <row r="31" spans="1:25">
      <c r="Q31" s="29"/>
      <c r="R31" s="29"/>
      <c r="S31" s="29"/>
    </row>
    <row r="32" spans="1:25">
      <c r="Q32" s="29"/>
      <c r="R32" s="29"/>
      <c r="S32" s="29"/>
    </row>
    <row r="33" spans="17:19">
      <c r="Q33" s="29"/>
      <c r="R33" s="29"/>
      <c r="S33" s="29"/>
    </row>
    <row r="34" spans="17:19">
      <c r="Q34" s="29"/>
      <c r="R34" s="29"/>
      <c r="S34" s="29"/>
    </row>
    <row r="35" spans="17:19">
      <c r="Q35" s="29"/>
      <c r="R35" s="29"/>
      <c r="S35" s="29"/>
    </row>
    <row r="36" spans="17:19">
      <c r="Q36" s="29"/>
      <c r="R36" s="29"/>
      <c r="S36" s="29"/>
    </row>
    <row r="37" spans="17:19">
      <c r="Q37" s="29"/>
      <c r="R37" s="29"/>
      <c r="S37" s="29"/>
    </row>
  </sheetData>
  <sheetCalcPr fullCalcOnLoad="1"/>
  <sortState ref="B6:Y19">
    <sortCondition descending="1" ref="E6:E19"/>
    <sortCondition descending="1" ref="F6:F19"/>
  </sortState>
  <mergeCells count="2">
    <mergeCell ref="Q2:W2"/>
    <mergeCell ref="E3:F3"/>
  </mergeCells>
  <phoneticPr fontId="6" type="noConversion"/>
  <pageMargins left="0.75" right="0.75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25"/>
  <sheetViews>
    <sheetView zoomScale="125" workbookViewId="0">
      <selection activeCell="E6" sqref="E6"/>
    </sheetView>
  </sheetViews>
  <sheetFormatPr baseColWidth="10" defaultRowHeight="12"/>
  <cols>
    <col min="1" max="1" width="3.6640625" customWidth="1"/>
    <col min="2" max="2" width="20.6640625" customWidth="1"/>
    <col min="3" max="3" width="18.6640625" customWidth="1"/>
    <col min="4" max="4" width="13.5" customWidth="1"/>
    <col min="5" max="6" width="8.5" customWidth="1"/>
    <col min="7" max="21" width="10.6640625" customWidth="1"/>
    <col min="22" max="23" width="11.5" customWidth="1"/>
  </cols>
  <sheetData>
    <row r="1" spans="1:25" ht="21">
      <c r="A1" s="56"/>
      <c r="B1" s="2" t="s">
        <v>10</v>
      </c>
      <c r="C1" s="1"/>
      <c r="D1" s="3"/>
      <c r="E1" s="4"/>
      <c r="F1" s="4"/>
      <c r="G1" s="1"/>
      <c r="H1" s="170">
        <f>COUNTIF(D6:D60,"7")</f>
        <v>0</v>
      </c>
      <c r="I1" s="170">
        <f>COUNTIF(D6:D60,"6")</f>
        <v>1</v>
      </c>
      <c r="J1" s="170">
        <f>COUNTIF(D6:D60,"5")</f>
        <v>1</v>
      </c>
      <c r="K1" s="170">
        <f>COUNTIF(D6:D60,"4")</f>
        <v>2</v>
      </c>
      <c r="L1" s="1"/>
      <c r="M1" s="1"/>
      <c r="N1" s="1"/>
      <c r="O1" s="5"/>
      <c r="P1" s="5"/>
    </row>
    <row r="2" spans="1:25" ht="13" thickBot="1">
      <c r="B2" s="19">
        <f>COUNTA(B6:B86)</f>
        <v>13</v>
      </c>
      <c r="D2" s="3"/>
      <c r="E2" s="4"/>
      <c r="F2" s="4"/>
      <c r="O2" s="5"/>
      <c r="P2" s="5"/>
      <c r="Q2" s="197" t="s">
        <v>586</v>
      </c>
      <c r="R2" s="197"/>
      <c r="S2" s="197"/>
      <c r="T2" s="197"/>
      <c r="U2" s="197"/>
      <c r="V2" s="197"/>
      <c r="W2" s="197"/>
    </row>
    <row r="3" spans="1:25" ht="17">
      <c r="A3" s="58"/>
      <c r="B3" s="7" t="s">
        <v>178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2"/>
      <c r="O3" s="29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9"/>
      <c r="Y3" s="19"/>
    </row>
    <row r="4" spans="1:25" ht="8.25" customHeight="1">
      <c r="A4" s="58"/>
      <c r="B4" s="6"/>
      <c r="C4" s="6"/>
      <c r="D4" s="23"/>
      <c r="E4" s="24"/>
      <c r="F4" s="24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6" t="s">
        <v>165</v>
      </c>
      <c r="O4" s="29"/>
      <c r="P4" s="29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19"/>
      <c r="Y4" s="19"/>
    </row>
    <row r="5" spans="1:25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46" t="s">
        <v>170</v>
      </c>
      <c r="Y5" s="46" t="s">
        <v>170</v>
      </c>
    </row>
    <row r="6" spans="1:25" s="38" customFormat="1" ht="11.25" customHeight="1">
      <c r="A6" s="60">
        <v>1</v>
      </c>
      <c r="B6" s="38" t="s">
        <v>329</v>
      </c>
      <c r="C6" s="38" t="s">
        <v>171</v>
      </c>
      <c r="D6" s="20">
        <f t="shared" ref="D6:D18" si="0">COUNTIF((G6:M6),"&gt;0")</f>
        <v>6</v>
      </c>
      <c r="E6" s="36">
        <f t="shared" ref="E6:E18" si="1">G6+H6+I6+J6+K6+L6+M6+O6+P6+N6</f>
        <v>374</v>
      </c>
      <c r="F6" s="36">
        <f t="shared" ref="F6:F18" si="2">Q6+R6+S6+T6+U6+V6+W6+X6+Y6</f>
        <v>73</v>
      </c>
      <c r="G6" s="36">
        <v>50</v>
      </c>
      <c r="H6" s="36">
        <v>80</v>
      </c>
      <c r="I6" s="36">
        <v>100</v>
      </c>
      <c r="J6" s="36">
        <v>45</v>
      </c>
      <c r="K6" s="36">
        <v>80</v>
      </c>
      <c r="L6" s="36">
        <v>0</v>
      </c>
      <c r="M6" s="36">
        <v>50</v>
      </c>
      <c r="N6" s="47">
        <v>14</v>
      </c>
      <c r="O6" s="30">
        <f t="shared" ref="O6:O18" si="3">0 - (SMALL((G6:M6),1))</f>
        <v>0</v>
      </c>
      <c r="P6" s="30">
        <f t="shared" ref="P6:P18" si="4">0 - (SMALL((G6:M6),2))</f>
        <v>-45</v>
      </c>
      <c r="Q6" s="36">
        <v>12</v>
      </c>
      <c r="R6" s="36">
        <v>16</v>
      </c>
      <c r="S6" s="36">
        <v>16</v>
      </c>
      <c r="T6" s="36">
        <v>16</v>
      </c>
      <c r="U6" s="36">
        <v>13</v>
      </c>
      <c r="V6" s="36">
        <v>0</v>
      </c>
      <c r="W6" s="36">
        <v>12</v>
      </c>
      <c r="X6" s="30">
        <f t="shared" ref="X6:X18" si="5">0 - (SMALL((Q6:W6),1))</f>
        <v>0</v>
      </c>
      <c r="Y6" s="30">
        <f t="shared" ref="Y6:Y18" si="6">0 - (SMALL((Q6:W6),2))</f>
        <v>-12</v>
      </c>
    </row>
    <row r="7" spans="1:25" s="38" customFormat="1" ht="11.25" customHeight="1">
      <c r="A7" s="55">
        <v>2</v>
      </c>
      <c r="B7" s="38" t="s">
        <v>328</v>
      </c>
      <c r="C7" s="38" t="s">
        <v>75</v>
      </c>
      <c r="D7" s="20">
        <f t="shared" si="0"/>
        <v>4</v>
      </c>
      <c r="E7" s="36">
        <f t="shared" si="1"/>
        <v>320</v>
      </c>
      <c r="F7" s="36">
        <f t="shared" si="2"/>
        <v>64</v>
      </c>
      <c r="G7" s="36">
        <v>60</v>
      </c>
      <c r="H7" s="36">
        <v>0</v>
      </c>
      <c r="I7" s="36">
        <v>80</v>
      </c>
      <c r="J7" s="36">
        <v>80</v>
      </c>
      <c r="K7" s="36">
        <v>100</v>
      </c>
      <c r="L7" s="36">
        <v>0</v>
      </c>
      <c r="M7" s="36">
        <v>0</v>
      </c>
      <c r="N7" s="47">
        <v>0</v>
      </c>
      <c r="O7" s="30">
        <f t="shared" si="3"/>
        <v>0</v>
      </c>
      <c r="P7" s="30">
        <f t="shared" si="4"/>
        <v>0</v>
      </c>
      <c r="Q7" s="36">
        <v>18</v>
      </c>
      <c r="R7" s="36">
        <v>0</v>
      </c>
      <c r="S7" s="36">
        <v>10</v>
      </c>
      <c r="T7" s="36">
        <v>18</v>
      </c>
      <c r="U7" s="36">
        <v>18</v>
      </c>
      <c r="V7" s="36">
        <v>0</v>
      </c>
      <c r="W7" s="36">
        <v>0</v>
      </c>
      <c r="X7" s="30">
        <f t="shared" si="5"/>
        <v>0</v>
      </c>
      <c r="Y7" s="30">
        <f t="shared" si="6"/>
        <v>0</v>
      </c>
    </row>
    <row r="8" spans="1:25" s="38" customFormat="1" ht="11.25" customHeight="1">
      <c r="A8" s="55">
        <v>3</v>
      </c>
      <c r="B8" s="35" t="s">
        <v>331</v>
      </c>
      <c r="C8" s="35" t="s">
        <v>332</v>
      </c>
      <c r="D8" s="20">
        <f t="shared" si="0"/>
        <v>3</v>
      </c>
      <c r="E8" s="36">
        <f t="shared" si="1"/>
        <v>298</v>
      </c>
      <c r="F8" s="36">
        <f t="shared" si="2"/>
        <v>47</v>
      </c>
      <c r="G8" s="36">
        <v>0</v>
      </c>
      <c r="H8" s="36">
        <v>100</v>
      </c>
      <c r="I8" s="36">
        <v>0</v>
      </c>
      <c r="J8" s="36">
        <v>100</v>
      </c>
      <c r="K8" s="36">
        <v>0</v>
      </c>
      <c r="L8" s="36">
        <v>0</v>
      </c>
      <c r="M8" s="36">
        <v>80</v>
      </c>
      <c r="N8" s="47">
        <v>18</v>
      </c>
      <c r="O8" s="30">
        <f t="shared" si="3"/>
        <v>0</v>
      </c>
      <c r="P8" s="30">
        <f t="shared" si="4"/>
        <v>0</v>
      </c>
      <c r="Q8" s="36">
        <v>0</v>
      </c>
      <c r="R8" s="36">
        <v>18</v>
      </c>
      <c r="S8" s="36">
        <v>0</v>
      </c>
      <c r="T8" s="36">
        <v>16</v>
      </c>
      <c r="U8" s="36">
        <v>0</v>
      </c>
      <c r="V8" s="36">
        <v>0</v>
      </c>
      <c r="W8" s="36">
        <v>13</v>
      </c>
      <c r="X8" s="30">
        <f t="shared" si="5"/>
        <v>0</v>
      </c>
      <c r="Y8" s="30">
        <f t="shared" si="6"/>
        <v>0</v>
      </c>
    </row>
    <row r="9" spans="1:25" s="38" customFormat="1" ht="11.25" customHeight="1">
      <c r="A9" s="134">
        <v>4</v>
      </c>
      <c r="B9" s="38" t="s">
        <v>234</v>
      </c>
      <c r="C9" s="38" t="s">
        <v>267</v>
      </c>
      <c r="D9" s="20">
        <f t="shared" si="0"/>
        <v>5</v>
      </c>
      <c r="E9" s="36">
        <f t="shared" si="1"/>
        <v>287</v>
      </c>
      <c r="F9" s="36">
        <f t="shared" si="2"/>
        <v>51</v>
      </c>
      <c r="G9" s="36">
        <v>0</v>
      </c>
      <c r="H9" s="36">
        <v>50</v>
      </c>
      <c r="I9" s="36">
        <v>60</v>
      </c>
      <c r="J9" s="36">
        <v>0</v>
      </c>
      <c r="K9" s="36">
        <v>60</v>
      </c>
      <c r="L9" s="36">
        <v>60</v>
      </c>
      <c r="M9" s="36">
        <v>45</v>
      </c>
      <c r="N9" s="47">
        <v>12</v>
      </c>
      <c r="O9" s="30">
        <f t="shared" si="3"/>
        <v>0</v>
      </c>
      <c r="P9" s="30">
        <f t="shared" si="4"/>
        <v>0</v>
      </c>
      <c r="Q9" s="36">
        <v>0</v>
      </c>
      <c r="R9" s="36">
        <v>12</v>
      </c>
      <c r="S9" s="36">
        <v>10</v>
      </c>
      <c r="T9" s="36">
        <v>0</v>
      </c>
      <c r="U9" s="36">
        <v>13</v>
      </c>
      <c r="V9" s="36">
        <v>8</v>
      </c>
      <c r="W9" s="36">
        <v>8</v>
      </c>
      <c r="X9" s="30">
        <f t="shared" si="5"/>
        <v>0</v>
      </c>
      <c r="Y9" s="30">
        <f t="shared" si="6"/>
        <v>0</v>
      </c>
    </row>
    <row r="10" spans="1:25" s="38" customFormat="1" ht="11.25" customHeight="1">
      <c r="A10" s="55">
        <v>5</v>
      </c>
      <c r="B10" s="35" t="s">
        <v>618</v>
      </c>
      <c r="C10" s="35" t="s">
        <v>233</v>
      </c>
      <c r="D10" s="20">
        <f t="shared" si="0"/>
        <v>4</v>
      </c>
      <c r="E10" s="36">
        <f t="shared" si="1"/>
        <v>256</v>
      </c>
      <c r="F10" s="36">
        <f t="shared" si="2"/>
        <v>47</v>
      </c>
      <c r="G10" s="36">
        <v>0</v>
      </c>
      <c r="H10" s="36">
        <v>60</v>
      </c>
      <c r="I10" s="36">
        <v>0</v>
      </c>
      <c r="J10" s="36">
        <v>40</v>
      </c>
      <c r="K10" s="36">
        <v>0</v>
      </c>
      <c r="L10" s="36">
        <v>80</v>
      </c>
      <c r="M10" s="36">
        <v>60</v>
      </c>
      <c r="N10" s="47">
        <v>16</v>
      </c>
      <c r="O10" s="30">
        <f t="shared" si="3"/>
        <v>0</v>
      </c>
      <c r="P10" s="30">
        <f t="shared" si="4"/>
        <v>0</v>
      </c>
      <c r="Q10" s="36">
        <v>0</v>
      </c>
      <c r="R10" s="36">
        <v>12</v>
      </c>
      <c r="S10" s="36">
        <v>0</v>
      </c>
      <c r="T10" s="36">
        <v>13</v>
      </c>
      <c r="U10" s="36">
        <v>0</v>
      </c>
      <c r="V10" s="36">
        <v>10</v>
      </c>
      <c r="W10" s="36">
        <v>12</v>
      </c>
      <c r="X10" s="30">
        <f t="shared" si="5"/>
        <v>0</v>
      </c>
      <c r="Y10" s="30">
        <f t="shared" si="6"/>
        <v>0</v>
      </c>
    </row>
    <row r="11" spans="1:25" s="38" customFormat="1" ht="11.25" customHeight="1">
      <c r="A11" s="55">
        <v>6</v>
      </c>
      <c r="B11" s="35" t="s">
        <v>570</v>
      </c>
      <c r="C11" s="35" t="s">
        <v>571</v>
      </c>
      <c r="D11" s="20">
        <f t="shared" si="0"/>
        <v>2</v>
      </c>
      <c r="E11" s="36">
        <f t="shared" si="1"/>
        <v>170</v>
      </c>
      <c r="F11" s="36">
        <f t="shared" si="2"/>
        <v>31</v>
      </c>
      <c r="G11" s="36">
        <v>0</v>
      </c>
      <c r="H11" s="36">
        <v>0</v>
      </c>
      <c r="I11" s="36">
        <v>0</v>
      </c>
      <c r="J11" s="36">
        <v>50</v>
      </c>
      <c r="K11" s="36">
        <v>0</v>
      </c>
      <c r="L11" s="36">
        <v>0</v>
      </c>
      <c r="M11" s="36">
        <v>100</v>
      </c>
      <c r="N11" s="47">
        <v>20</v>
      </c>
      <c r="O11" s="30">
        <f t="shared" si="3"/>
        <v>0</v>
      </c>
      <c r="P11" s="30">
        <f t="shared" si="4"/>
        <v>0</v>
      </c>
      <c r="Q11" s="36">
        <v>0</v>
      </c>
      <c r="R11" s="36">
        <v>0</v>
      </c>
      <c r="S11" s="36">
        <v>0</v>
      </c>
      <c r="T11" s="36">
        <v>16</v>
      </c>
      <c r="U11" s="36">
        <v>0</v>
      </c>
      <c r="V11" s="36">
        <v>0</v>
      </c>
      <c r="W11" s="36">
        <v>15</v>
      </c>
      <c r="X11" s="30">
        <f t="shared" si="5"/>
        <v>0</v>
      </c>
      <c r="Y11" s="30">
        <f t="shared" si="6"/>
        <v>0</v>
      </c>
    </row>
    <row r="12" spans="1:25" s="38" customFormat="1" ht="11.25" customHeight="1">
      <c r="A12" s="55">
        <v>7</v>
      </c>
      <c r="B12" s="38" t="s">
        <v>326</v>
      </c>
      <c r="C12" s="38" t="s">
        <v>231</v>
      </c>
      <c r="D12" s="20">
        <f t="shared" si="0"/>
        <v>2</v>
      </c>
      <c r="E12" s="36">
        <f t="shared" si="1"/>
        <v>160</v>
      </c>
      <c r="F12" s="36">
        <f t="shared" si="2"/>
        <v>34</v>
      </c>
      <c r="G12" s="36">
        <v>100</v>
      </c>
      <c r="H12" s="36">
        <v>0</v>
      </c>
      <c r="I12" s="36">
        <v>0</v>
      </c>
      <c r="J12" s="36">
        <v>60</v>
      </c>
      <c r="K12" s="36">
        <v>0</v>
      </c>
      <c r="L12" s="36">
        <v>0</v>
      </c>
      <c r="M12" s="36">
        <v>0</v>
      </c>
      <c r="N12" s="47">
        <v>0</v>
      </c>
      <c r="O12" s="30">
        <f t="shared" si="3"/>
        <v>0</v>
      </c>
      <c r="P12" s="30">
        <f t="shared" si="4"/>
        <v>0</v>
      </c>
      <c r="Q12" s="36">
        <v>18</v>
      </c>
      <c r="R12" s="36">
        <v>0</v>
      </c>
      <c r="S12" s="36">
        <v>0</v>
      </c>
      <c r="T12" s="36">
        <v>16</v>
      </c>
      <c r="U12" s="36">
        <v>0</v>
      </c>
      <c r="V12" s="36">
        <v>0</v>
      </c>
      <c r="W12" s="36">
        <v>0</v>
      </c>
      <c r="X12" s="30">
        <f t="shared" si="5"/>
        <v>0</v>
      </c>
      <c r="Y12" s="30">
        <f t="shared" si="6"/>
        <v>0</v>
      </c>
    </row>
    <row r="13" spans="1:25" s="38" customFormat="1" ht="11.25" customHeight="1">
      <c r="A13" s="55">
        <v>8</v>
      </c>
      <c r="B13" s="35" t="s">
        <v>619</v>
      </c>
      <c r="C13" s="35" t="s">
        <v>332</v>
      </c>
      <c r="D13" s="20">
        <f t="shared" si="0"/>
        <v>2</v>
      </c>
      <c r="E13" s="36">
        <f t="shared" si="1"/>
        <v>150</v>
      </c>
      <c r="F13" s="36">
        <f t="shared" si="2"/>
        <v>22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100</v>
      </c>
      <c r="M13" s="36">
        <v>40</v>
      </c>
      <c r="N13" s="47">
        <v>10</v>
      </c>
      <c r="O13" s="30">
        <f t="shared" si="3"/>
        <v>0</v>
      </c>
      <c r="P13" s="30">
        <f t="shared" si="4"/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14</v>
      </c>
      <c r="W13" s="36">
        <v>8</v>
      </c>
      <c r="X13" s="30">
        <f t="shared" si="5"/>
        <v>0</v>
      </c>
      <c r="Y13" s="30">
        <f t="shared" si="6"/>
        <v>0</v>
      </c>
    </row>
    <row r="14" spans="1:25" s="38" customFormat="1" ht="11.25" customHeight="1">
      <c r="A14" s="55">
        <v>9</v>
      </c>
      <c r="B14" s="38" t="s">
        <v>327</v>
      </c>
      <c r="C14" s="38" t="s">
        <v>74</v>
      </c>
      <c r="D14" s="20">
        <f t="shared" si="0"/>
        <v>1</v>
      </c>
      <c r="E14" s="36">
        <f t="shared" si="1"/>
        <v>80</v>
      </c>
      <c r="F14" s="36">
        <f t="shared" si="2"/>
        <v>14</v>
      </c>
      <c r="G14" s="36">
        <v>80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47">
        <v>0</v>
      </c>
      <c r="O14" s="30">
        <f t="shared" si="3"/>
        <v>0</v>
      </c>
      <c r="P14" s="30">
        <f t="shared" si="4"/>
        <v>0</v>
      </c>
      <c r="Q14" s="36">
        <v>14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0">
        <f t="shared" si="5"/>
        <v>0</v>
      </c>
      <c r="Y14" s="30">
        <f t="shared" si="6"/>
        <v>0</v>
      </c>
    </row>
    <row r="15" spans="1:25" s="38" customFormat="1" ht="11.25" customHeight="1">
      <c r="A15" s="55">
        <v>10</v>
      </c>
      <c r="B15" s="35" t="s">
        <v>235</v>
      </c>
      <c r="C15" s="35" t="s">
        <v>236</v>
      </c>
      <c r="D15" s="20">
        <f t="shared" si="0"/>
        <v>1</v>
      </c>
      <c r="E15" s="36">
        <f t="shared" si="1"/>
        <v>45</v>
      </c>
      <c r="F15" s="36">
        <f t="shared" si="2"/>
        <v>14</v>
      </c>
      <c r="G15" s="36">
        <v>0</v>
      </c>
      <c r="H15" s="36">
        <v>45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47">
        <v>0</v>
      </c>
      <c r="O15" s="30">
        <f t="shared" si="3"/>
        <v>0</v>
      </c>
      <c r="P15" s="30">
        <f t="shared" si="4"/>
        <v>0</v>
      </c>
      <c r="Q15" s="36">
        <v>0</v>
      </c>
      <c r="R15" s="36">
        <v>14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0">
        <f t="shared" si="5"/>
        <v>0</v>
      </c>
      <c r="Y15" s="30">
        <f t="shared" si="6"/>
        <v>0</v>
      </c>
    </row>
    <row r="16" spans="1:25" s="38" customFormat="1" ht="11.25" customHeight="1">
      <c r="A16" s="55">
        <v>11</v>
      </c>
      <c r="B16" s="38" t="s">
        <v>330</v>
      </c>
      <c r="C16" s="38" t="s">
        <v>150</v>
      </c>
      <c r="D16" s="20">
        <f t="shared" si="0"/>
        <v>1</v>
      </c>
      <c r="E16" s="36">
        <f t="shared" si="1"/>
        <v>45</v>
      </c>
      <c r="F16" s="36">
        <f t="shared" si="2"/>
        <v>10</v>
      </c>
      <c r="G16" s="36">
        <v>45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47">
        <v>0</v>
      </c>
      <c r="O16" s="30">
        <f t="shared" si="3"/>
        <v>0</v>
      </c>
      <c r="P16" s="30">
        <f t="shared" si="4"/>
        <v>0</v>
      </c>
      <c r="Q16" s="36">
        <v>10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0">
        <f t="shared" si="5"/>
        <v>0</v>
      </c>
      <c r="Y16" s="30">
        <f t="shared" si="6"/>
        <v>0</v>
      </c>
    </row>
    <row r="17" spans="1:25" s="38" customFormat="1" ht="11.25" customHeight="1">
      <c r="A17" s="55">
        <v>12</v>
      </c>
      <c r="B17" s="35" t="s">
        <v>573</v>
      </c>
      <c r="C17" s="35" t="s">
        <v>324</v>
      </c>
      <c r="D17" s="20">
        <f t="shared" si="0"/>
        <v>1</v>
      </c>
      <c r="E17" s="36">
        <f t="shared" si="1"/>
        <v>36</v>
      </c>
      <c r="F17" s="36">
        <f t="shared" si="2"/>
        <v>13</v>
      </c>
      <c r="G17" s="36">
        <v>0</v>
      </c>
      <c r="H17" s="36">
        <v>0</v>
      </c>
      <c r="I17" s="36">
        <v>0</v>
      </c>
      <c r="J17" s="36">
        <v>36</v>
      </c>
      <c r="K17" s="36">
        <v>0</v>
      </c>
      <c r="L17" s="36">
        <v>0</v>
      </c>
      <c r="M17" s="36">
        <v>0</v>
      </c>
      <c r="N17" s="47">
        <v>0</v>
      </c>
      <c r="O17" s="30">
        <f t="shared" si="3"/>
        <v>0</v>
      </c>
      <c r="P17" s="30">
        <f t="shared" si="4"/>
        <v>0</v>
      </c>
      <c r="Q17" s="36">
        <v>0</v>
      </c>
      <c r="R17" s="36">
        <v>0</v>
      </c>
      <c r="S17" s="36">
        <v>0</v>
      </c>
      <c r="T17" s="36">
        <v>13</v>
      </c>
      <c r="U17" s="36">
        <v>0</v>
      </c>
      <c r="V17" s="36">
        <v>0</v>
      </c>
      <c r="W17" s="36">
        <v>0</v>
      </c>
      <c r="X17" s="30">
        <f t="shared" si="5"/>
        <v>0</v>
      </c>
      <c r="Y17" s="30">
        <f t="shared" si="6"/>
        <v>0</v>
      </c>
    </row>
    <row r="18" spans="1:25" s="38" customFormat="1" ht="11.25" customHeight="1">
      <c r="A18" s="55">
        <v>13</v>
      </c>
      <c r="B18" s="35" t="s">
        <v>572</v>
      </c>
      <c r="C18" s="35" t="s">
        <v>231</v>
      </c>
      <c r="D18" s="20">
        <f t="shared" si="0"/>
        <v>1</v>
      </c>
      <c r="E18" s="36">
        <f t="shared" si="1"/>
        <v>32</v>
      </c>
      <c r="F18" s="36">
        <f t="shared" si="2"/>
        <v>16</v>
      </c>
      <c r="G18" s="36">
        <v>0</v>
      </c>
      <c r="H18" s="36">
        <v>0</v>
      </c>
      <c r="I18" s="36">
        <v>0</v>
      </c>
      <c r="J18" s="36">
        <v>32</v>
      </c>
      <c r="K18" s="36">
        <v>0</v>
      </c>
      <c r="L18" s="36">
        <v>0</v>
      </c>
      <c r="M18" s="36">
        <v>0</v>
      </c>
      <c r="N18" s="47">
        <v>0</v>
      </c>
      <c r="O18" s="30">
        <f t="shared" si="3"/>
        <v>0</v>
      </c>
      <c r="P18" s="30">
        <f t="shared" si="4"/>
        <v>0</v>
      </c>
      <c r="Q18" s="36">
        <v>0</v>
      </c>
      <c r="R18" s="36">
        <v>0</v>
      </c>
      <c r="S18" s="36">
        <v>0</v>
      </c>
      <c r="T18" s="36">
        <v>16</v>
      </c>
      <c r="U18" s="36">
        <v>0</v>
      </c>
      <c r="V18" s="36">
        <v>0</v>
      </c>
      <c r="W18" s="36">
        <v>0</v>
      </c>
      <c r="X18" s="30">
        <f t="shared" si="5"/>
        <v>0</v>
      </c>
      <c r="Y18" s="30">
        <f t="shared" si="6"/>
        <v>0</v>
      </c>
    </row>
    <row r="19" spans="1:25" s="38" customFormat="1" ht="11.25" customHeight="1">
      <c r="A19" s="55">
        <v>14</v>
      </c>
      <c r="B19" s="35"/>
      <c r="C19" s="35"/>
      <c r="D19" s="20">
        <f t="shared" ref="D19:D20" si="7">COUNTIF((G19:M19),"&gt;0")</f>
        <v>0</v>
      </c>
      <c r="E19" s="36" t="e">
        <f t="shared" ref="E19:E20" si="8">G19+H19+I19+J19+K19+L19+M19+O19+P19+N19</f>
        <v>#NUM!</v>
      </c>
      <c r="F19" s="36" t="e">
        <f t="shared" ref="F19:F20" si="9">Q19+R19+S19+T19+U19+V19+W19+X19+Y19</f>
        <v>#NUM!</v>
      </c>
      <c r="G19" s="36"/>
      <c r="H19" s="36"/>
      <c r="I19" s="36"/>
      <c r="J19" s="36"/>
      <c r="K19" s="36"/>
      <c r="L19" s="36"/>
      <c r="M19" s="36"/>
      <c r="N19" s="47"/>
      <c r="O19" s="30" t="e">
        <f t="shared" ref="O19:O20" si="10">0 - (SMALL((G19:M19),1))</f>
        <v>#NUM!</v>
      </c>
      <c r="P19" s="30" t="e">
        <f t="shared" ref="P19:P20" si="11">0 - (SMALL((G19:M19),2))</f>
        <v>#NUM!</v>
      </c>
      <c r="Q19" s="36"/>
      <c r="R19" s="36"/>
      <c r="S19" s="36"/>
      <c r="T19" s="36"/>
      <c r="U19" s="36"/>
      <c r="V19" s="36"/>
      <c r="W19" s="36"/>
      <c r="X19" s="30" t="e">
        <f t="shared" ref="X19:X20" si="12">0 - (SMALL((Q19:W19),1))</f>
        <v>#NUM!</v>
      </c>
      <c r="Y19" s="30" t="e">
        <f t="shared" ref="Y19:Y20" si="13">0 - (SMALL((Q19:W19),2))</f>
        <v>#NUM!</v>
      </c>
    </row>
    <row r="20" spans="1:25" s="38" customFormat="1" ht="11.25" customHeight="1">
      <c r="A20" s="55">
        <v>15</v>
      </c>
      <c r="B20" s="35"/>
      <c r="C20" s="35"/>
      <c r="D20" s="20">
        <f t="shared" si="7"/>
        <v>0</v>
      </c>
      <c r="E20" s="36" t="e">
        <f t="shared" si="8"/>
        <v>#NUM!</v>
      </c>
      <c r="F20" s="36" t="e">
        <f t="shared" si="9"/>
        <v>#NUM!</v>
      </c>
      <c r="G20" s="36"/>
      <c r="H20" s="36"/>
      <c r="I20" s="36"/>
      <c r="J20" s="36"/>
      <c r="K20" s="36"/>
      <c r="L20" s="36"/>
      <c r="M20" s="36"/>
      <c r="N20" s="47"/>
      <c r="O20" s="30" t="e">
        <f t="shared" si="10"/>
        <v>#NUM!</v>
      </c>
      <c r="P20" s="30" t="e">
        <f t="shared" si="11"/>
        <v>#NUM!</v>
      </c>
      <c r="Q20" s="36"/>
      <c r="R20" s="36"/>
      <c r="S20" s="36"/>
      <c r="T20" s="36"/>
      <c r="U20" s="36"/>
      <c r="V20" s="36"/>
      <c r="W20" s="36"/>
      <c r="X20" s="30" t="e">
        <f t="shared" si="12"/>
        <v>#NUM!</v>
      </c>
      <c r="Y20" s="30" t="e">
        <f t="shared" si="13"/>
        <v>#NUM!</v>
      </c>
    </row>
    <row r="21" spans="1:25" s="38" customFormat="1" ht="11.25" customHeight="1">
      <c r="A21" s="5"/>
    </row>
    <row r="22" spans="1:25" s="38" customFormat="1" ht="11.25" customHeight="1">
      <c r="A22" s="5"/>
    </row>
    <row r="23" spans="1:25" ht="11.25" customHeight="1"/>
    <row r="24" spans="1:25" ht="11.25" customHeight="1"/>
    <row r="25" spans="1:25" ht="11.25" customHeight="1"/>
  </sheetData>
  <sheetCalcPr fullCalcOnLoad="1"/>
  <sortState ref="B6:Y18">
    <sortCondition descending="1" ref="E6:E18"/>
    <sortCondition descending="1" ref="F6:F18"/>
  </sortState>
  <mergeCells count="2">
    <mergeCell ref="Q2:W2"/>
    <mergeCell ref="E3:F3"/>
  </mergeCells>
  <phoneticPr fontId="6" type="noConversion"/>
  <pageMargins left="0.75" right="0.75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18"/>
  <sheetViews>
    <sheetView zoomScale="125" zoomScaleNormal="80" zoomScalePageLayoutView="80" workbookViewId="0">
      <selection activeCell="E6" sqref="E6"/>
    </sheetView>
  </sheetViews>
  <sheetFormatPr baseColWidth="10" defaultRowHeight="12"/>
  <cols>
    <col min="1" max="1" width="3.6640625" customWidth="1"/>
    <col min="2" max="2" width="20.6640625" customWidth="1"/>
    <col min="3" max="3" width="18.6640625" customWidth="1"/>
    <col min="4" max="4" width="13" customWidth="1"/>
    <col min="5" max="6" width="9" customWidth="1"/>
    <col min="7" max="21" width="10.6640625" customWidth="1"/>
    <col min="22" max="23" width="11.5" customWidth="1"/>
  </cols>
  <sheetData>
    <row r="1" spans="1:25" ht="21">
      <c r="A1" s="56"/>
      <c r="B1" s="2" t="s">
        <v>10</v>
      </c>
      <c r="C1" s="1"/>
      <c r="D1" s="3"/>
      <c r="E1" s="4"/>
      <c r="F1" s="4"/>
      <c r="G1" s="1"/>
      <c r="H1" s="170">
        <f>COUNTIF(D6:D60,"7")</f>
        <v>0</v>
      </c>
      <c r="I1" s="170">
        <f>COUNTIF(D6:D60,"6")</f>
        <v>1</v>
      </c>
      <c r="J1" s="170">
        <f>COUNTIF(D6:D60,"5")</f>
        <v>1</v>
      </c>
      <c r="K1" s="170">
        <f>COUNTIF(D6:D60,"4")</f>
        <v>1</v>
      </c>
      <c r="L1" s="1"/>
      <c r="M1" s="1"/>
      <c r="N1" s="1"/>
      <c r="O1" s="5"/>
      <c r="P1" s="5"/>
    </row>
    <row r="2" spans="1:25" ht="13" thickBot="1">
      <c r="B2" s="19">
        <f>COUNTA(B6:B86)</f>
        <v>11</v>
      </c>
      <c r="D2" s="3"/>
      <c r="E2" s="4"/>
      <c r="F2" s="4"/>
      <c r="O2" s="5"/>
      <c r="P2" s="5"/>
      <c r="Q2" s="197" t="s">
        <v>586</v>
      </c>
      <c r="R2" s="197"/>
      <c r="S2" s="197"/>
      <c r="T2" s="197"/>
      <c r="U2" s="197"/>
      <c r="V2" s="197"/>
      <c r="W2" s="197"/>
    </row>
    <row r="3" spans="1:25" ht="17">
      <c r="A3" s="58"/>
      <c r="B3" s="7" t="s">
        <v>179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2"/>
      <c r="O3" s="29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9"/>
      <c r="Y3" s="19"/>
    </row>
    <row r="4" spans="1:25" ht="8.25" customHeight="1">
      <c r="A4" s="58"/>
      <c r="B4" s="6"/>
      <c r="C4" s="6"/>
      <c r="D4" s="23"/>
      <c r="E4" s="24"/>
      <c r="F4" s="24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6" t="s">
        <v>165</v>
      </c>
      <c r="O4" s="29"/>
      <c r="P4" s="29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19"/>
      <c r="Y4" s="19"/>
    </row>
    <row r="5" spans="1:25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46" t="s">
        <v>170</v>
      </c>
      <c r="Y5" s="46" t="s">
        <v>170</v>
      </c>
    </row>
    <row r="6" spans="1:25" s="38" customFormat="1" ht="11.25" customHeight="1">
      <c r="A6" s="60">
        <v>1</v>
      </c>
      <c r="B6" s="38" t="s">
        <v>144</v>
      </c>
      <c r="C6" s="38" t="s">
        <v>558</v>
      </c>
      <c r="D6" s="20">
        <f t="shared" ref="D6:D16" si="0">COUNTIF((G6:M6),"&gt;0")</f>
        <v>6</v>
      </c>
      <c r="E6" s="36">
        <f t="shared" ref="E6:E16" si="1">G6+H6+I6+J6+K6+L6+M6+O6+N6+P6</f>
        <v>438</v>
      </c>
      <c r="F6" s="36">
        <f t="shared" ref="F6:F16" si="2">Q6+R6+S6+T6+U6+V6+W6+X6+Y6</f>
        <v>80</v>
      </c>
      <c r="G6" s="36">
        <v>50</v>
      </c>
      <c r="H6" s="36">
        <v>100</v>
      </c>
      <c r="I6" s="36">
        <v>60</v>
      </c>
      <c r="J6" s="36">
        <v>80</v>
      </c>
      <c r="K6" s="36">
        <v>0</v>
      </c>
      <c r="L6" s="36">
        <v>100</v>
      </c>
      <c r="M6" s="36">
        <v>80</v>
      </c>
      <c r="N6" s="47">
        <v>18</v>
      </c>
      <c r="O6" s="30">
        <f t="shared" ref="O6:O16" si="3">0 - (SMALL((G6:M6),1))</f>
        <v>0</v>
      </c>
      <c r="P6" s="30">
        <f t="shared" ref="P6:P18" si="4">0 - (SMALL((G6:M6),2))</f>
        <v>-50</v>
      </c>
      <c r="Q6" s="36">
        <v>12</v>
      </c>
      <c r="R6" s="36">
        <v>20</v>
      </c>
      <c r="S6" s="36">
        <v>10</v>
      </c>
      <c r="T6" s="141">
        <v>17</v>
      </c>
      <c r="U6" s="36">
        <v>0</v>
      </c>
      <c r="V6" s="36">
        <v>14</v>
      </c>
      <c r="W6" s="36">
        <v>17</v>
      </c>
      <c r="X6" s="30">
        <f t="shared" ref="X6:X16" si="5">0 - (SMALL((Q6:W6),1))</f>
        <v>0</v>
      </c>
      <c r="Y6" s="30">
        <f t="shared" ref="Y6:Y18" si="6">0 - (SMALL((Q6:W6),2))</f>
        <v>-10</v>
      </c>
    </row>
    <row r="7" spans="1:25" s="38" customFormat="1" ht="11.25" customHeight="1">
      <c r="A7" s="61">
        <v>2</v>
      </c>
      <c r="B7" s="35" t="s">
        <v>321</v>
      </c>
      <c r="C7" s="35" t="s">
        <v>267</v>
      </c>
      <c r="D7" s="20">
        <f t="shared" si="0"/>
        <v>5</v>
      </c>
      <c r="E7" s="36">
        <f t="shared" si="1"/>
        <v>436</v>
      </c>
      <c r="F7" s="36">
        <f t="shared" si="2"/>
        <v>72</v>
      </c>
      <c r="G7" s="36">
        <v>0</v>
      </c>
      <c r="H7" s="36">
        <v>80</v>
      </c>
      <c r="I7" s="36">
        <v>100</v>
      </c>
      <c r="J7" s="36">
        <v>100</v>
      </c>
      <c r="K7" s="36">
        <v>0</v>
      </c>
      <c r="L7" s="36">
        <v>80</v>
      </c>
      <c r="M7" s="36">
        <v>60</v>
      </c>
      <c r="N7" s="47">
        <v>16</v>
      </c>
      <c r="O7" s="30">
        <f t="shared" si="3"/>
        <v>0</v>
      </c>
      <c r="P7" s="30">
        <f t="shared" si="4"/>
        <v>0</v>
      </c>
      <c r="Q7" s="36">
        <v>0</v>
      </c>
      <c r="R7" s="36">
        <v>18</v>
      </c>
      <c r="S7" s="36">
        <v>10</v>
      </c>
      <c r="T7" s="141">
        <v>17</v>
      </c>
      <c r="U7" s="36">
        <v>0</v>
      </c>
      <c r="V7" s="36">
        <v>12</v>
      </c>
      <c r="W7" s="36">
        <v>15</v>
      </c>
      <c r="X7" s="30">
        <f t="shared" si="5"/>
        <v>0</v>
      </c>
      <c r="Y7" s="30">
        <f t="shared" si="6"/>
        <v>0</v>
      </c>
    </row>
    <row r="8" spans="1:25" s="38" customFormat="1" ht="11.25" customHeight="1">
      <c r="A8" s="55">
        <v>3</v>
      </c>
      <c r="B8" s="38" t="s">
        <v>474</v>
      </c>
      <c r="C8" s="38" t="s">
        <v>155</v>
      </c>
      <c r="D8" s="20">
        <f t="shared" si="0"/>
        <v>4</v>
      </c>
      <c r="E8" s="36">
        <f t="shared" si="1"/>
        <v>340</v>
      </c>
      <c r="F8" s="36">
        <f t="shared" si="2"/>
        <v>54</v>
      </c>
      <c r="G8" s="36">
        <v>80</v>
      </c>
      <c r="H8" s="36">
        <v>60</v>
      </c>
      <c r="I8" s="36">
        <v>80</v>
      </c>
      <c r="J8" s="36">
        <v>0</v>
      </c>
      <c r="K8" s="36">
        <v>0</v>
      </c>
      <c r="L8" s="36">
        <v>0</v>
      </c>
      <c r="M8" s="36">
        <v>100</v>
      </c>
      <c r="N8" s="47">
        <v>20</v>
      </c>
      <c r="O8" s="30">
        <f t="shared" si="3"/>
        <v>0</v>
      </c>
      <c r="P8" s="30">
        <f t="shared" si="4"/>
        <v>0</v>
      </c>
      <c r="Q8" s="36">
        <v>18</v>
      </c>
      <c r="R8" s="36">
        <v>12</v>
      </c>
      <c r="S8" s="36">
        <v>8</v>
      </c>
      <c r="T8" s="141">
        <v>0</v>
      </c>
      <c r="U8" s="36">
        <v>0</v>
      </c>
      <c r="V8" s="36">
        <v>0</v>
      </c>
      <c r="W8" s="36">
        <v>16</v>
      </c>
      <c r="X8" s="30">
        <f t="shared" si="5"/>
        <v>0</v>
      </c>
      <c r="Y8" s="30">
        <f t="shared" si="6"/>
        <v>0</v>
      </c>
    </row>
    <row r="9" spans="1:25" s="38" customFormat="1" ht="11.25" customHeight="1">
      <c r="A9" s="55">
        <v>4</v>
      </c>
      <c r="B9" s="139" t="s">
        <v>500</v>
      </c>
      <c r="C9" s="35" t="s">
        <v>501</v>
      </c>
      <c r="D9" s="20">
        <f t="shared" si="0"/>
        <v>2</v>
      </c>
      <c r="E9" s="36">
        <f t="shared" si="1"/>
        <v>150</v>
      </c>
      <c r="F9" s="36">
        <f t="shared" si="2"/>
        <v>26</v>
      </c>
      <c r="G9" s="36">
        <v>0</v>
      </c>
      <c r="H9" s="36">
        <v>0</v>
      </c>
      <c r="I9" s="36">
        <v>50</v>
      </c>
      <c r="J9" s="36">
        <v>0</v>
      </c>
      <c r="K9" s="36">
        <v>100</v>
      </c>
      <c r="L9" s="36">
        <v>0</v>
      </c>
      <c r="M9" s="36">
        <v>0</v>
      </c>
      <c r="N9" s="47">
        <v>0</v>
      </c>
      <c r="O9" s="30">
        <f t="shared" si="3"/>
        <v>0</v>
      </c>
      <c r="P9" s="30">
        <f t="shared" si="4"/>
        <v>0</v>
      </c>
      <c r="Q9" s="36">
        <v>0</v>
      </c>
      <c r="R9" s="36">
        <v>0</v>
      </c>
      <c r="S9" s="36">
        <v>12</v>
      </c>
      <c r="T9" s="141">
        <v>0</v>
      </c>
      <c r="U9" s="36">
        <v>14</v>
      </c>
      <c r="V9" s="36">
        <v>0</v>
      </c>
      <c r="W9" s="36">
        <v>0</v>
      </c>
      <c r="X9" s="30">
        <f t="shared" si="5"/>
        <v>0</v>
      </c>
      <c r="Y9" s="30">
        <f t="shared" si="6"/>
        <v>0</v>
      </c>
    </row>
    <row r="10" spans="1:25" s="38" customFormat="1" ht="11.25" customHeight="1">
      <c r="A10" s="55">
        <v>5</v>
      </c>
      <c r="B10" s="35" t="s">
        <v>325</v>
      </c>
      <c r="C10" s="35" t="s">
        <v>324</v>
      </c>
      <c r="D10" s="20">
        <f t="shared" si="0"/>
        <v>2</v>
      </c>
      <c r="E10" s="36">
        <f t="shared" si="1"/>
        <v>105</v>
      </c>
      <c r="F10" s="36">
        <f t="shared" si="2"/>
        <v>28</v>
      </c>
      <c r="G10" s="36">
        <v>0</v>
      </c>
      <c r="H10" s="36">
        <v>45</v>
      </c>
      <c r="I10" s="36">
        <v>0</v>
      </c>
      <c r="J10" s="36">
        <v>0</v>
      </c>
      <c r="K10" s="36">
        <v>60</v>
      </c>
      <c r="L10" s="36">
        <v>0</v>
      </c>
      <c r="M10" s="36">
        <v>0</v>
      </c>
      <c r="N10" s="47">
        <v>0</v>
      </c>
      <c r="O10" s="30">
        <f t="shared" si="3"/>
        <v>0</v>
      </c>
      <c r="P10" s="30">
        <f t="shared" si="4"/>
        <v>0</v>
      </c>
      <c r="Q10" s="36">
        <v>0</v>
      </c>
      <c r="R10" s="36">
        <v>14</v>
      </c>
      <c r="S10" s="36">
        <v>0</v>
      </c>
      <c r="T10" s="141">
        <v>0</v>
      </c>
      <c r="U10" s="36">
        <v>14</v>
      </c>
      <c r="V10" s="36">
        <v>0</v>
      </c>
      <c r="W10" s="36">
        <v>0</v>
      </c>
      <c r="X10" s="30">
        <f t="shared" si="5"/>
        <v>0</v>
      </c>
      <c r="Y10" s="30">
        <f t="shared" si="6"/>
        <v>0</v>
      </c>
    </row>
    <row r="11" spans="1:25" s="38" customFormat="1" ht="11.25" customHeight="1">
      <c r="A11" s="55">
        <v>6</v>
      </c>
      <c r="B11" s="38" t="s">
        <v>145</v>
      </c>
      <c r="C11" s="38" t="s">
        <v>237</v>
      </c>
      <c r="D11" s="20">
        <f t="shared" si="0"/>
        <v>2</v>
      </c>
      <c r="E11" s="36">
        <f t="shared" si="1"/>
        <v>105</v>
      </c>
      <c r="F11" s="36">
        <f t="shared" si="2"/>
        <v>18</v>
      </c>
      <c r="G11" s="36">
        <v>45</v>
      </c>
      <c r="H11" s="36">
        <v>0</v>
      </c>
      <c r="I11" s="36">
        <v>0</v>
      </c>
      <c r="J11" s="36">
        <v>60</v>
      </c>
      <c r="K11" s="36">
        <v>0</v>
      </c>
      <c r="L11" s="36">
        <v>0</v>
      </c>
      <c r="M11" s="36">
        <v>0</v>
      </c>
      <c r="N11" s="47">
        <v>0</v>
      </c>
      <c r="O11" s="30">
        <f t="shared" si="3"/>
        <v>0</v>
      </c>
      <c r="P11" s="30">
        <f t="shared" si="4"/>
        <v>0</v>
      </c>
      <c r="Q11" s="36">
        <v>4</v>
      </c>
      <c r="R11" s="36">
        <v>0</v>
      </c>
      <c r="S11" s="36">
        <v>0</v>
      </c>
      <c r="T11" s="141">
        <v>14</v>
      </c>
      <c r="U11" s="36">
        <v>0</v>
      </c>
      <c r="V11" s="36">
        <v>0</v>
      </c>
      <c r="W11" s="36">
        <v>0</v>
      </c>
      <c r="X11" s="30">
        <f t="shared" si="5"/>
        <v>0</v>
      </c>
      <c r="Y11" s="30">
        <f t="shared" si="6"/>
        <v>0</v>
      </c>
    </row>
    <row r="12" spans="1:25" s="38" customFormat="1" ht="11.25" customHeight="1">
      <c r="A12" s="55">
        <v>7</v>
      </c>
      <c r="B12" s="35" t="s">
        <v>322</v>
      </c>
      <c r="C12" s="35" t="s">
        <v>323</v>
      </c>
      <c r="D12" s="20">
        <f t="shared" si="0"/>
        <v>2</v>
      </c>
      <c r="E12" s="36">
        <f t="shared" si="1"/>
        <v>100</v>
      </c>
      <c r="F12" s="36">
        <f t="shared" si="2"/>
        <v>25</v>
      </c>
      <c r="G12" s="36">
        <v>0</v>
      </c>
      <c r="H12" s="36">
        <v>50</v>
      </c>
      <c r="I12" s="36">
        <v>0</v>
      </c>
      <c r="J12" s="36">
        <v>0</v>
      </c>
      <c r="K12" s="36">
        <v>50</v>
      </c>
      <c r="L12" s="36">
        <v>0</v>
      </c>
      <c r="M12" s="36">
        <v>0</v>
      </c>
      <c r="N12" s="47">
        <v>0</v>
      </c>
      <c r="O12" s="30">
        <f t="shared" si="3"/>
        <v>0</v>
      </c>
      <c r="P12" s="30">
        <f t="shared" si="4"/>
        <v>0</v>
      </c>
      <c r="Q12" s="36">
        <v>0</v>
      </c>
      <c r="R12" s="36">
        <v>14</v>
      </c>
      <c r="S12" s="36">
        <v>0</v>
      </c>
      <c r="T12" s="141">
        <v>0</v>
      </c>
      <c r="U12" s="36">
        <v>11</v>
      </c>
      <c r="V12" s="36">
        <v>0</v>
      </c>
      <c r="W12" s="36">
        <v>0</v>
      </c>
      <c r="X12" s="30">
        <f t="shared" si="5"/>
        <v>0</v>
      </c>
      <c r="Y12" s="30">
        <f t="shared" si="6"/>
        <v>0</v>
      </c>
    </row>
    <row r="13" spans="1:25" s="38" customFormat="1" ht="11.25" customHeight="1">
      <c r="A13" s="55">
        <v>8</v>
      </c>
      <c r="B13" s="38" t="s">
        <v>473</v>
      </c>
      <c r="C13" s="38" t="s">
        <v>76</v>
      </c>
      <c r="D13" s="20">
        <f t="shared" si="0"/>
        <v>1</v>
      </c>
      <c r="E13" s="36">
        <f t="shared" si="1"/>
        <v>100</v>
      </c>
      <c r="F13" s="36">
        <f t="shared" si="2"/>
        <v>18</v>
      </c>
      <c r="G13" s="36">
        <v>100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47">
        <v>0</v>
      </c>
      <c r="O13" s="30">
        <f t="shared" si="3"/>
        <v>0</v>
      </c>
      <c r="P13" s="30">
        <f t="shared" si="4"/>
        <v>0</v>
      </c>
      <c r="Q13" s="36">
        <v>18</v>
      </c>
      <c r="R13" s="36">
        <v>0</v>
      </c>
      <c r="S13" s="36">
        <v>0</v>
      </c>
      <c r="T13" s="141">
        <v>0</v>
      </c>
      <c r="U13" s="36">
        <v>0</v>
      </c>
      <c r="V13" s="36">
        <v>0</v>
      </c>
      <c r="W13" s="36">
        <v>0</v>
      </c>
      <c r="X13" s="30">
        <f t="shared" si="5"/>
        <v>0</v>
      </c>
      <c r="Y13" s="30">
        <f t="shared" si="6"/>
        <v>0</v>
      </c>
    </row>
    <row r="14" spans="1:25" ht="11.25" customHeight="1">
      <c r="A14" s="55">
        <v>9</v>
      </c>
      <c r="B14" s="139" t="s">
        <v>608</v>
      </c>
      <c r="C14" s="35" t="s">
        <v>428</v>
      </c>
      <c r="D14" s="20">
        <f t="shared" si="0"/>
        <v>1</v>
      </c>
      <c r="E14" s="36">
        <f t="shared" si="1"/>
        <v>80</v>
      </c>
      <c r="F14" s="36">
        <f t="shared" si="2"/>
        <v>13</v>
      </c>
      <c r="G14" s="36">
        <v>0</v>
      </c>
      <c r="H14" s="36">
        <v>0</v>
      </c>
      <c r="I14" s="36">
        <v>0</v>
      </c>
      <c r="J14" s="36">
        <v>0</v>
      </c>
      <c r="K14" s="36">
        <v>80</v>
      </c>
      <c r="L14" s="36">
        <v>0</v>
      </c>
      <c r="M14" s="36">
        <v>0</v>
      </c>
      <c r="N14" s="47">
        <v>0</v>
      </c>
      <c r="O14" s="30">
        <f t="shared" si="3"/>
        <v>0</v>
      </c>
      <c r="P14" s="30">
        <f t="shared" si="4"/>
        <v>0</v>
      </c>
      <c r="Q14" s="36">
        <v>0</v>
      </c>
      <c r="R14" s="36">
        <v>0</v>
      </c>
      <c r="S14" s="36">
        <v>0</v>
      </c>
      <c r="T14" s="141">
        <v>0</v>
      </c>
      <c r="U14" s="36">
        <v>13</v>
      </c>
      <c r="V14" s="36">
        <v>0</v>
      </c>
      <c r="W14" s="36">
        <v>0</v>
      </c>
      <c r="X14" s="30">
        <f t="shared" si="5"/>
        <v>0</v>
      </c>
      <c r="Y14" s="30">
        <f t="shared" si="6"/>
        <v>0</v>
      </c>
    </row>
    <row r="15" spans="1:25" ht="11.25" customHeight="1">
      <c r="A15" s="55">
        <v>10</v>
      </c>
      <c r="B15" s="38" t="s">
        <v>143</v>
      </c>
      <c r="C15" s="38" t="s">
        <v>231</v>
      </c>
      <c r="D15" s="20">
        <f t="shared" si="0"/>
        <v>1</v>
      </c>
      <c r="E15" s="36">
        <f t="shared" si="1"/>
        <v>60</v>
      </c>
      <c r="F15" s="36">
        <f t="shared" si="2"/>
        <v>22</v>
      </c>
      <c r="G15" s="36">
        <v>60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47">
        <v>0</v>
      </c>
      <c r="O15" s="30">
        <f t="shared" si="3"/>
        <v>0</v>
      </c>
      <c r="P15" s="30">
        <f t="shared" si="4"/>
        <v>0</v>
      </c>
      <c r="Q15" s="36">
        <v>16</v>
      </c>
      <c r="R15" s="36">
        <v>6</v>
      </c>
      <c r="S15" s="36">
        <v>0</v>
      </c>
      <c r="T15" s="141">
        <v>0</v>
      </c>
      <c r="U15" s="36">
        <v>0</v>
      </c>
      <c r="V15" s="36">
        <v>0</v>
      </c>
      <c r="W15" s="36">
        <v>0</v>
      </c>
      <c r="X15" s="30">
        <f t="shared" si="5"/>
        <v>0</v>
      </c>
      <c r="Y15" s="30">
        <f t="shared" si="6"/>
        <v>0</v>
      </c>
    </row>
    <row r="16" spans="1:25" ht="11.25" customHeight="1">
      <c r="A16" s="55">
        <v>11</v>
      </c>
      <c r="B16" s="139" t="s">
        <v>502</v>
      </c>
      <c r="C16" s="35" t="s">
        <v>503</v>
      </c>
      <c r="D16" s="20">
        <f t="shared" si="0"/>
        <v>1</v>
      </c>
      <c r="E16" s="36">
        <f t="shared" si="1"/>
        <v>45</v>
      </c>
      <c r="F16" s="36">
        <f t="shared" si="2"/>
        <v>12</v>
      </c>
      <c r="G16" s="39">
        <v>0</v>
      </c>
      <c r="H16" s="39">
        <v>0</v>
      </c>
      <c r="I16" s="36">
        <v>45</v>
      </c>
      <c r="J16" s="36">
        <v>0</v>
      </c>
      <c r="K16" s="36">
        <v>0</v>
      </c>
      <c r="L16" s="36">
        <v>0</v>
      </c>
      <c r="M16" s="36">
        <v>0</v>
      </c>
      <c r="N16" s="47">
        <v>0</v>
      </c>
      <c r="O16" s="30">
        <f t="shared" si="3"/>
        <v>0</v>
      </c>
      <c r="P16" s="30">
        <f t="shared" si="4"/>
        <v>0</v>
      </c>
      <c r="Q16" s="36">
        <v>0</v>
      </c>
      <c r="R16" s="36">
        <v>0</v>
      </c>
      <c r="S16" s="39">
        <v>12</v>
      </c>
      <c r="T16" s="141">
        <v>0</v>
      </c>
      <c r="U16" s="36">
        <v>0</v>
      </c>
      <c r="V16" s="36">
        <v>0</v>
      </c>
      <c r="W16" s="36">
        <v>0</v>
      </c>
      <c r="X16" s="30">
        <f t="shared" si="5"/>
        <v>0</v>
      </c>
      <c r="Y16" s="30">
        <f t="shared" si="6"/>
        <v>0</v>
      </c>
    </row>
    <row r="17" spans="1:25">
      <c r="A17" s="55">
        <v>12</v>
      </c>
      <c r="D17" s="20">
        <f t="shared" ref="D17:D18" si="7">COUNTIF((G17:M17),"&gt;0")</f>
        <v>0</v>
      </c>
      <c r="E17" s="36" t="e">
        <f t="shared" ref="E17:E18" si="8">G17+H17+I17+J17+K17+L17+M17+O17+N17+P17</f>
        <v>#NUM!</v>
      </c>
      <c r="F17" s="36" t="e">
        <f t="shared" ref="F17:F18" si="9">Q17+R17+S17+T17+U17+V17+W17+X17+Y17</f>
        <v>#NUM!</v>
      </c>
      <c r="G17" s="36"/>
      <c r="H17" s="36"/>
      <c r="I17" s="36"/>
      <c r="J17" s="142"/>
      <c r="K17" s="142"/>
      <c r="L17" s="142"/>
      <c r="M17" s="142"/>
      <c r="N17" s="47"/>
      <c r="O17" s="30" t="e">
        <f t="shared" ref="O17:O18" si="10">0 - (SMALL((G17:M17),1))</f>
        <v>#NUM!</v>
      </c>
      <c r="P17" s="30" t="e">
        <f t="shared" si="4"/>
        <v>#NUM!</v>
      </c>
      <c r="Q17" s="142"/>
      <c r="R17" s="142"/>
      <c r="S17" s="142"/>
      <c r="T17" s="141"/>
      <c r="U17" s="36"/>
      <c r="V17" s="36"/>
      <c r="W17" s="36"/>
      <c r="X17" s="30" t="e">
        <f t="shared" ref="X17:X18" si="11">0 - (SMALL((Q17:W17),1))</f>
        <v>#NUM!</v>
      </c>
      <c r="Y17" s="30" t="e">
        <f t="shared" si="6"/>
        <v>#NUM!</v>
      </c>
    </row>
    <row r="18" spans="1:25">
      <c r="A18" s="55">
        <v>13</v>
      </c>
      <c r="D18" s="20">
        <f t="shared" si="7"/>
        <v>0</v>
      </c>
      <c r="E18" s="36" t="e">
        <f t="shared" si="8"/>
        <v>#NUM!</v>
      </c>
      <c r="F18" s="36" t="e">
        <f t="shared" si="9"/>
        <v>#NUM!</v>
      </c>
      <c r="G18" s="36"/>
      <c r="H18" s="36"/>
      <c r="I18" s="36"/>
      <c r="J18" s="142"/>
      <c r="K18" s="142"/>
      <c r="L18" s="142"/>
      <c r="M18" s="142"/>
      <c r="N18" s="47"/>
      <c r="O18" s="30" t="e">
        <f t="shared" si="10"/>
        <v>#NUM!</v>
      </c>
      <c r="P18" s="30" t="e">
        <f t="shared" si="4"/>
        <v>#NUM!</v>
      </c>
      <c r="Q18" s="142"/>
      <c r="R18" s="142"/>
      <c r="S18" s="142"/>
      <c r="T18" s="141"/>
      <c r="U18" s="36"/>
      <c r="V18" s="36"/>
      <c r="W18" s="36"/>
      <c r="X18" s="30" t="e">
        <f t="shared" si="11"/>
        <v>#NUM!</v>
      </c>
      <c r="Y18" s="30" t="e">
        <f t="shared" si="6"/>
        <v>#NUM!</v>
      </c>
    </row>
  </sheetData>
  <sheetCalcPr fullCalcOnLoad="1"/>
  <sortState ref="B6:Y16">
    <sortCondition descending="1" ref="E6:E16"/>
    <sortCondition descending="1" ref="F6:F16"/>
  </sortState>
  <mergeCells count="2">
    <mergeCell ref="Q2:W2"/>
    <mergeCell ref="E3:F3"/>
  </mergeCells>
  <phoneticPr fontId="6" type="noConversion"/>
  <pageMargins left="0.75" right="0.75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23"/>
  <sheetViews>
    <sheetView zoomScale="125" zoomScaleNormal="80" zoomScalePageLayoutView="80" workbookViewId="0">
      <selection activeCell="E6" sqref="E6"/>
    </sheetView>
  </sheetViews>
  <sheetFormatPr baseColWidth="10" defaultRowHeight="12"/>
  <cols>
    <col min="1" max="1" width="3.6640625" customWidth="1"/>
    <col min="2" max="2" width="20.83203125" customWidth="1"/>
    <col min="3" max="3" width="18.6640625" customWidth="1"/>
    <col min="4" max="4" width="13.5" customWidth="1"/>
    <col min="5" max="6" width="10.1640625" customWidth="1"/>
    <col min="7" max="21" width="10.6640625" customWidth="1"/>
    <col min="22" max="23" width="11.5" customWidth="1"/>
  </cols>
  <sheetData>
    <row r="1" spans="1:25" ht="21">
      <c r="A1" s="56"/>
      <c r="B1" s="2" t="s">
        <v>10</v>
      </c>
      <c r="C1" s="1"/>
      <c r="D1" s="3"/>
      <c r="E1" s="4"/>
      <c r="F1" s="4"/>
      <c r="G1" s="1"/>
      <c r="H1" s="170">
        <f>COUNTIF(D6:D60,"7")</f>
        <v>0</v>
      </c>
      <c r="I1" s="170">
        <f>COUNTIF(D6:D60,"6")</f>
        <v>0</v>
      </c>
      <c r="J1" s="170">
        <f>COUNTIF(D6:D60,"5")</f>
        <v>1</v>
      </c>
      <c r="K1" s="170">
        <f>COUNTIF(D6:D60,"4")</f>
        <v>0</v>
      </c>
      <c r="L1" s="1"/>
      <c r="M1" s="1"/>
      <c r="N1" s="1"/>
      <c r="O1" s="5"/>
      <c r="P1" s="5"/>
    </row>
    <row r="2" spans="1:25" ht="13" thickBot="1">
      <c r="B2" s="19">
        <f>COUNTA(B6:B86)</f>
        <v>9</v>
      </c>
      <c r="D2" s="3"/>
      <c r="E2" s="4"/>
      <c r="F2" s="4"/>
      <c r="O2" s="5"/>
      <c r="P2" s="5"/>
      <c r="Q2" s="197" t="s">
        <v>586</v>
      </c>
      <c r="R2" s="197"/>
      <c r="S2" s="197"/>
      <c r="T2" s="197"/>
      <c r="U2" s="197"/>
      <c r="V2" s="197"/>
      <c r="W2" s="197"/>
    </row>
    <row r="3" spans="1:25" ht="17">
      <c r="A3" s="58"/>
      <c r="B3" s="7" t="s">
        <v>180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2"/>
      <c r="O3" s="29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9"/>
      <c r="Y3" s="19"/>
    </row>
    <row r="4" spans="1:25" ht="8.25" customHeight="1">
      <c r="A4" s="58"/>
      <c r="B4" s="6"/>
      <c r="C4" s="6"/>
      <c r="D4" s="23"/>
      <c r="E4" s="24"/>
      <c r="F4" s="24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6" t="s">
        <v>165</v>
      </c>
      <c r="O4" s="29"/>
      <c r="P4" s="29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19"/>
      <c r="Y4" s="19"/>
    </row>
    <row r="5" spans="1:25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46" t="s">
        <v>170</v>
      </c>
      <c r="Y5" s="46" t="s">
        <v>170</v>
      </c>
    </row>
    <row r="6" spans="1:25" s="38" customFormat="1" ht="11.25" customHeight="1">
      <c r="A6" s="60">
        <v>1</v>
      </c>
      <c r="B6" s="143" t="s">
        <v>468</v>
      </c>
      <c r="C6" s="143" t="s">
        <v>472</v>
      </c>
      <c r="D6" s="20">
        <f t="shared" ref="D6:D14" si="0">COUNTIF((G6:M6),"&gt;0")</f>
        <v>5</v>
      </c>
      <c r="E6" s="36">
        <f t="shared" ref="E6:E14" si="1">G6+H6+I6+J6+K6+L6+M6+O6+N6+P6</f>
        <v>390</v>
      </c>
      <c r="F6" s="36">
        <f t="shared" ref="F6:F14" si="2">Q6+R6+S6+T6+U6+V6+W6+X6+Y6</f>
        <v>71</v>
      </c>
      <c r="G6" s="36">
        <v>0</v>
      </c>
      <c r="H6" s="36">
        <v>50</v>
      </c>
      <c r="I6" s="36">
        <v>0</v>
      </c>
      <c r="J6" s="36">
        <v>60</v>
      </c>
      <c r="K6" s="36">
        <v>80</v>
      </c>
      <c r="L6" s="36">
        <v>80</v>
      </c>
      <c r="M6" s="36">
        <v>100</v>
      </c>
      <c r="N6" s="47">
        <v>20</v>
      </c>
      <c r="O6" s="30">
        <f t="shared" ref="O6:O14" si="3">0 - (SMALL((G6:M6),1))</f>
        <v>0</v>
      </c>
      <c r="P6" s="30">
        <f t="shared" ref="P6:P14" si="4">0 - (SMALL((G6:M6),2))</f>
        <v>0</v>
      </c>
      <c r="Q6" s="36">
        <v>0</v>
      </c>
      <c r="R6" s="36">
        <v>16</v>
      </c>
      <c r="S6" s="36">
        <v>0</v>
      </c>
      <c r="T6" s="36">
        <v>12</v>
      </c>
      <c r="U6" s="36">
        <v>14</v>
      </c>
      <c r="V6" s="36">
        <v>14</v>
      </c>
      <c r="W6" s="36">
        <v>15</v>
      </c>
      <c r="X6" s="30">
        <f t="shared" ref="X6:X14" si="5">0 - (SMALL((Q6:W6),1))</f>
        <v>0</v>
      </c>
      <c r="Y6" s="30">
        <f t="shared" ref="Y6:Y14" si="6">0 - (SMALL((Q6:W6),2))</f>
        <v>0</v>
      </c>
    </row>
    <row r="7" spans="1:25" s="38" customFormat="1" ht="11.25" customHeight="1">
      <c r="A7" s="55">
        <v>2</v>
      </c>
      <c r="B7" s="143" t="s">
        <v>467</v>
      </c>
      <c r="C7" s="143" t="s">
        <v>471</v>
      </c>
      <c r="D7" s="20">
        <f t="shared" si="0"/>
        <v>3</v>
      </c>
      <c r="E7" s="36">
        <f t="shared" si="1"/>
        <v>260</v>
      </c>
      <c r="F7" s="36">
        <f t="shared" si="2"/>
        <v>24</v>
      </c>
      <c r="G7" s="36">
        <v>0</v>
      </c>
      <c r="H7" s="36">
        <v>60</v>
      </c>
      <c r="I7" s="36">
        <v>100</v>
      </c>
      <c r="J7" s="36">
        <v>0</v>
      </c>
      <c r="K7" s="36">
        <v>0</v>
      </c>
      <c r="L7" s="36">
        <v>100</v>
      </c>
      <c r="M7" s="36">
        <v>0</v>
      </c>
      <c r="N7" s="47">
        <v>0</v>
      </c>
      <c r="O7" s="30">
        <f t="shared" si="3"/>
        <v>0</v>
      </c>
      <c r="P7" s="30">
        <f t="shared" si="4"/>
        <v>0</v>
      </c>
      <c r="Q7" s="36">
        <v>0</v>
      </c>
      <c r="R7" s="36">
        <v>6</v>
      </c>
      <c r="S7" s="36">
        <v>6</v>
      </c>
      <c r="T7" s="36">
        <v>0</v>
      </c>
      <c r="U7" s="36">
        <v>0</v>
      </c>
      <c r="V7" s="36">
        <v>12</v>
      </c>
      <c r="W7" s="36">
        <v>0</v>
      </c>
      <c r="X7" s="30">
        <f t="shared" si="5"/>
        <v>0</v>
      </c>
      <c r="Y7" s="30">
        <f t="shared" si="6"/>
        <v>0</v>
      </c>
    </row>
    <row r="8" spans="1:25" s="38" customFormat="1" ht="11.25" customHeight="1">
      <c r="A8" s="55">
        <v>3</v>
      </c>
      <c r="B8" s="143" t="s">
        <v>466</v>
      </c>
      <c r="C8" s="143" t="s">
        <v>470</v>
      </c>
      <c r="D8" s="20">
        <f t="shared" si="0"/>
        <v>2</v>
      </c>
      <c r="E8" s="36">
        <f t="shared" si="1"/>
        <v>180</v>
      </c>
      <c r="F8" s="36">
        <f t="shared" si="2"/>
        <v>30</v>
      </c>
      <c r="G8" s="36">
        <v>0</v>
      </c>
      <c r="H8" s="36">
        <v>80</v>
      </c>
      <c r="I8" s="36">
        <v>0</v>
      </c>
      <c r="J8" s="36">
        <v>0</v>
      </c>
      <c r="K8" s="36">
        <v>100</v>
      </c>
      <c r="L8" s="36">
        <v>0</v>
      </c>
      <c r="M8" s="36">
        <v>0</v>
      </c>
      <c r="N8" s="47">
        <v>0</v>
      </c>
      <c r="O8" s="30">
        <f t="shared" si="3"/>
        <v>0</v>
      </c>
      <c r="P8" s="30">
        <f t="shared" si="4"/>
        <v>0</v>
      </c>
      <c r="Q8" s="36">
        <v>0</v>
      </c>
      <c r="R8" s="36">
        <v>6</v>
      </c>
      <c r="S8" s="36">
        <v>6</v>
      </c>
      <c r="T8" s="36">
        <v>0</v>
      </c>
      <c r="U8" s="36">
        <v>18</v>
      </c>
      <c r="V8" s="36">
        <v>0</v>
      </c>
      <c r="W8" s="36">
        <v>0</v>
      </c>
      <c r="X8" s="30">
        <f t="shared" si="5"/>
        <v>0</v>
      </c>
      <c r="Y8" s="30">
        <f t="shared" si="6"/>
        <v>0</v>
      </c>
    </row>
    <row r="9" spans="1:25" s="38" customFormat="1" ht="11.25" customHeight="1">
      <c r="A9" s="55">
        <v>4</v>
      </c>
      <c r="B9" s="38" t="s">
        <v>464</v>
      </c>
      <c r="C9" s="38" t="s">
        <v>239</v>
      </c>
      <c r="D9" s="20">
        <f t="shared" si="0"/>
        <v>2</v>
      </c>
      <c r="E9" s="36">
        <f t="shared" si="1"/>
        <v>160</v>
      </c>
      <c r="F9" s="36">
        <f t="shared" si="2"/>
        <v>12</v>
      </c>
      <c r="G9" s="36">
        <v>80</v>
      </c>
      <c r="H9" s="36">
        <v>0</v>
      </c>
      <c r="I9" s="36">
        <v>80</v>
      </c>
      <c r="J9" s="36">
        <v>0</v>
      </c>
      <c r="K9" s="36">
        <v>0</v>
      </c>
      <c r="L9" s="36">
        <v>0</v>
      </c>
      <c r="M9" s="36">
        <v>0</v>
      </c>
      <c r="N9" s="47">
        <v>0</v>
      </c>
      <c r="O9" s="30">
        <f t="shared" si="3"/>
        <v>0</v>
      </c>
      <c r="P9" s="30">
        <f t="shared" si="4"/>
        <v>0</v>
      </c>
      <c r="Q9" s="36">
        <v>0</v>
      </c>
      <c r="R9" s="36">
        <v>6</v>
      </c>
      <c r="S9" s="36">
        <v>6</v>
      </c>
      <c r="T9" s="36">
        <v>0</v>
      </c>
      <c r="U9" s="36">
        <v>0</v>
      </c>
      <c r="V9" s="36">
        <v>0</v>
      </c>
      <c r="W9" s="36">
        <v>0</v>
      </c>
      <c r="X9" s="30">
        <f t="shared" si="5"/>
        <v>0</v>
      </c>
      <c r="Y9" s="30">
        <f t="shared" si="6"/>
        <v>0</v>
      </c>
    </row>
    <row r="10" spans="1:25" s="38" customFormat="1" ht="11.25" customHeight="1">
      <c r="A10" s="101">
        <v>5</v>
      </c>
      <c r="B10" s="35" t="s">
        <v>574</v>
      </c>
      <c r="C10" s="35" t="s">
        <v>64</v>
      </c>
      <c r="D10" s="20">
        <f t="shared" si="0"/>
        <v>1</v>
      </c>
      <c r="E10" s="36">
        <f t="shared" si="1"/>
        <v>100</v>
      </c>
      <c r="F10" s="36">
        <f t="shared" si="2"/>
        <v>16</v>
      </c>
      <c r="G10" s="36">
        <v>0</v>
      </c>
      <c r="H10" s="36">
        <v>0</v>
      </c>
      <c r="I10" s="36">
        <v>0</v>
      </c>
      <c r="J10" s="36">
        <v>100</v>
      </c>
      <c r="K10" s="36">
        <v>0</v>
      </c>
      <c r="L10" s="36">
        <v>0</v>
      </c>
      <c r="M10" s="36">
        <v>0</v>
      </c>
      <c r="N10" s="47">
        <v>0</v>
      </c>
      <c r="O10" s="30">
        <f t="shared" si="3"/>
        <v>0</v>
      </c>
      <c r="P10" s="30">
        <f t="shared" si="4"/>
        <v>0</v>
      </c>
      <c r="Q10" s="36">
        <v>0</v>
      </c>
      <c r="R10" s="36">
        <v>0</v>
      </c>
      <c r="S10" s="36">
        <v>0</v>
      </c>
      <c r="T10" s="36">
        <v>16</v>
      </c>
      <c r="U10" s="36">
        <v>0</v>
      </c>
      <c r="V10" s="36">
        <v>0</v>
      </c>
      <c r="W10" s="36">
        <v>0</v>
      </c>
      <c r="X10" s="30">
        <f t="shared" si="5"/>
        <v>0</v>
      </c>
      <c r="Y10" s="30">
        <f t="shared" si="6"/>
        <v>0</v>
      </c>
    </row>
    <row r="11" spans="1:25" s="38" customFormat="1" ht="11.25" customHeight="1">
      <c r="A11" s="101">
        <v>6</v>
      </c>
      <c r="B11" s="143" t="s">
        <v>465</v>
      </c>
      <c r="C11" s="143" t="s">
        <v>469</v>
      </c>
      <c r="D11" s="20">
        <f t="shared" si="0"/>
        <v>1</v>
      </c>
      <c r="E11" s="36">
        <f t="shared" si="1"/>
        <v>100</v>
      </c>
      <c r="F11" s="36">
        <f t="shared" si="2"/>
        <v>12</v>
      </c>
      <c r="G11" s="36">
        <v>0</v>
      </c>
      <c r="H11" s="36">
        <v>100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47">
        <v>0</v>
      </c>
      <c r="O11" s="30">
        <f t="shared" si="3"/>
        <v>0</v>
      </c>
      <c r="P11" s="30">
        <f t="shared" si="4"/>
        <v>0</v>
      </c>
      <c r="Q11" s="36">
        <v>0</v>
      </c>
      <c r="R11" s="36">
        <v>6</v>
      </c>
      <c r="S11" s="36">
        <v>6</v>
      </c>
      <c r="T11" s="36">
        <v>0</v>
      </c>
      <c r="U11" s="36">
        <v>0</v>
      </c>
      <c r="V11" s="36">
        <v>0</v>
      </c>
      <c r="W11" s="36">
        <v>0</v>
      </c>
      <c r="X11" s="30">
        <f t="shared" si="5"/>
        <v>0</v>
      </c>
      <c r="Y11" s="30">
        <f t="shared" si="6"/>
        <v>0</v>
      </c>
    </row>
    <row r="12" spans="1:25" s="38" customFormat="1" ht="11.25" customHeight="1">
      <c r="A12" s="55">
        <v>7</v>
      </c>
      <c r="B12" s="38" t="s">
        <v>463</v>
      </c>
      <c r="C12" s="38" t="s">
        <v>238</v>
      </c>
      <c r="D12" s="20">
        <f t="shared" si="0"/>
        <v>1</v>
      </c>
      <c r="E12" s="36">
        <f t="shared" si="1"/>
        <v>100</v>
      </c>
      <c r="F12" s="36">
        <f t="shared" si="2"/>
        <v>12</v>
      </c>
      <c r="G12" s="36">
        <v>100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47">
        <v>0</v>
      </c>
      <c r="O12" s="30">
        <f t="shared" si="3"/>
        <v>0</v>
      </c>
      <c r="P12" s="30">
        <f t="shared" si="4"/>
        <v>0</v>
      </c>
      <c r="Q12" s="36">
        <v>0</v>
      </c>
      <c r="R12" s="36">
        <v>6</v>
      </c>
      <c r="S12" s="36">
        <v>6</v>
      </c>
      <c r="T12" s="36">
        <v>0</v>
      </c>
      <c r="U12" s="36">
        <v>0</v>
      </c>
      <c r="V12" s="36">
        <v>0</v>
      </c>
      <c r="W12" s="36">
        <v>0</v>
      </c>
      <c r="X12" s="30">
        <f t="shared" si="5"/>
        <v>0</v>
      </c>
      <c r="Y12" s="30">
        <f t="shared" si="6"/>
        <v>0</v>
      </c>
    </row>
    <row r="13" spans="1:25" s="38" customFormat="1" ht="11.25" customHeight="1">
      <c r="A13" s="5">
        <v>8</v>
      </c>
      <c r="B13" s="38" t="s">
        <v>575</v>
      </c>
      <c r="C13" s="38" t="s">
        <v>576</v>
      </c>
      <c r="D13" s="20">
        <f t="shared" si="0"/>
        <v>1</v>
      </c>
      <c r="E13" s="36">
        <f t="shared" si="1"/>
        <v>80</v>
      </c>
      <c r="F13" s="36">
        <f t="shared" si="2"/>
        <v>12</v>
      </c>
      <c r="G13" s="36">
        <v>0</v>
      </c>
      <c r="H13" s="36">
        <v>0</v>
      </c>
      <c r="I13" s="36">
        <v>0</v>
      </c>
      <c r="J13" s="36">
        <v>80</v>
      </c>
      <c r="K13" s="36">
        <v>0</v>
      </c>
      <c r="L13" s="36">
        <v>0</v>
      </c>
      <c r="M13" s="36">
        <v>0</v>
      </c>
      <c r="N13" s="47">
        <v>0</v>
      </c>
      <c r="O13" s="30">
        <f t="shared" si="3"/>
        <v>0</v>
      </c>
      <c r="P13" s="30">
        <f t="shared" si="4"/>
        <v>0</v>
      </c>
      <c r="Q13" s="36">
        <v>0</v>
      </c>
      <c r="R13" s="36">
        <v>0</v>
      </c>
      <c r="S13" s="36">
        <v>0</v>
      </c>
      <c r="T13" s="36">
        <v>12</v>
      </c>
      <c r="U13" s="36">
        <v>0</v>
      </c>
      <c r="V13" s="36">
        <v>0</v>
      </c>
      <c r="W13" s="36">
        <v>0</v>
      </c>
      <c r="X13" s="30">
        <f t="shared" si="5"/>
        <v>0</v>
      </c>
      <c r="Y13" s="30">
        <f t="shared" si="6"/>
        <v>0</v>
      </c>
    </row>
    <row r="14" spans="1:25" s="38" customFormat="1" ht="11.25" customHeight="1">
      <c r="A14" s="5">
        <v>9</v>
      </c>
      <c r="B14" s="35" t="s">
        <v>498</v>
      </c>
      <c r="C14" s="35" t="s">
        <v>499</v>
      </c>
      <c r="D14" s="20">
        <f t="shared" si="0"/>
        <v>1</v>
      </c>
      <c r="E14" s="36">
        <f t="shared" si="1"/>
        <v>60</v>
      </c>
      <c r="F14" s="36">
        <f t="shared" si="2"/>
        <v>12</v>
      </c>
      <c r="G14" s="36">
        <v>0</v>
      </c>
      <c r="H14" s="36">
        <v>0</v>
      </c>
      <c r="I14" s="36">
        <v>60</v>
      </c>
      <c r="J14" s="36">
        <v>0</v>
      </c>
      <c r="K14" s="36">
        <v>0</v>
      </c>
      <c r="L14" s="36">
        <v>0</v>
      </c>
      <c r="M14" s="36">
        <v>0</v>
      </c>
      <c r="N14" s="47">
        <v>0</v>
      </c>
      <c r="O14" s="30">
        <f t="shared" si="3"/>
        <v>0</v>
      </c>
      <c r="P14" s="30">
        <f t="shared" si="4"/>
        <v>0</v>
      </c>
      <c r="Q14" s="36">
        <v>0</v>
      </c>
      <c r="R14" s="36">
        <v>6</v>
      </c>
      <c r="S14" s="36">
        <v>6</v>
      </c>
      <c r="T14" s="36">
        <v>0</v>
      </c>
      <c r="U14" s="36">
        <v>0</v>
      </c>
      <c r="V14" s="36">
        <v>0</v>
      </c>
      <c r="W14" s="36">
        <v>0</v>
      </c>
      <c r="X14" s="30">
        <f t="shared" si="5"/>
        <v>0</v>
      </c>
      <c r="Y14" s="30">
        <f t="shared" si="6"/>
        <v>0</v>
      </c>
    </row>
    <row r="15" spans="1:25" s="38" customFormat="1" ht="11.25" customHeight="1">
      <c r="A15" s="5">
        <v>10</v>
      </c>
      <c r="D15" s="20">
        <f t="shared" ref="D15:D17" si="7">COUNTIF((G15:M15),"&gt;0")</f>
        <v>0</v>
      </c>
      <c r="E15" s="36" t="e">
        <f t="shared" ref="E15:E17" si="8">G15+H15+I15+J15+K15+L15+M15+O15+N15+P15</f>
        <v>#NUM!</v>
      </c>
      <c r="F15" s="36" t="e">
        <f t="shared" ref="F15:F17" si="9">Q15+R15+S15+T15+U15+V15+W15+X15+Y15</f>
        <v>#NUM!</v>
      </c>
      <c r="G15" s="36"/>
      <c r="H15" s="36"/>
      <c r="I15" s="36"/>
      <c r="J15" s="36"/>
      <c r="K15" s="36"/>
      <c r="L15" s="36"/>
      <c r="M15" s="36"/>
      <c r="N15" s="47"/>
      <c r="O15" s="30" t="e">
        <f t="shared" ref="O15:O17" si="10">0 - (SMALL((G15:M15),1))</f>
        <v>#NUM!</v>
      </c>
      <c r="P15" s="30" t="e">
        <f t="shared" ref="P15:P17" si="11">0 - (SMALL((G15:M15),2))</f>
        <v>#NUM!</v>
      </c>
      <c r="Q15" s="36"/>
      <c r="R15" s="36"/>
      <c r="S15" s="36"/>
      <c r="T15" s="36"/>
      <c r="U15" s="36"/>
      <c r="V15" s="36"/>
      <c r="W15" s="36"/>
      <c r="X15" s="30" t="e">
        <f t="shared" ref="X15:X17" si="12">0 - (SMALL((Q15:W15),1))</f>
        <v>#NUM!</v>
      </c>
      <c r="Y15" s="30" t="e">
        <f t="shared" ref="Y15:Y17" si="13">0 - (SMALL((Q15:W15),2))</f>
        <v>#NUM!</v>
      </c>
    </row>
    <row r="16" spans="1:25" s="38" customFormat="1" ht="11.25" customHeight="1">
      <c r="A16" s="5">
        <v>11</v>
      </c>
      <c r="D16" s="20">
        <f t="shared" si="7"/>
        <v>0</v>
      </c>
      <c r="E16" s="36" t="e">
        <f t="shared" si="8"/>
        <v>#NUM!</v>
      </c>
      <c r="F16" s="36" t="e">
        <f t="shared" si="9"/>
        <v>#NUM!</v>
      </c>
      <c r="G16" s="36"/>
      <c r="H16" s="36"/>
      <c r="I16" s="36"/>
      <c r="J16" s="36"/>
      <c r="K16" s="36"/>
      <c r="L16" s="36"/>
      <c r="M16" s="36"/>
      <c r="N16" s="47"/>
      <c r="O16" s="30" t="e">
        <f t="shared" si="10"/>
        <v>#NUM!</v>
      </c>
      <c r="P16" s="30" t="e">
        <f t="shared" si="11"/>
        <v>#NUM!</v>
      </c>
      <c r="Q16" s="36"/>
      <c r="R16" s="36"/>
      <c r="S16" s="36"/>
      <c r="T16" s="36"/>
      <c r="U16" s="36"/>
      <c r="V16" s="36"/>
      <c r="W16" s="36"/>
      <c r="X16" s="30" t="e">
        <f t="shared" si="12"/>
        <v>#NUM!</v>
      </c>
      <c r="Y16" s="30" t="e">
        <f t="shared" si="13"/>
        <v>#NUM!</v>
      </c>
    </row>
    <row r="17" spans="1:25" s="38" customFormat="1" ht="11.25" customHeight="1">
      <c r="A17" s="5">
        <v>12</v>
      </c>
      <c r="D17" s="20">
        <f t="shared" si="7"/>
        <v>0</v>
      </c>
      <c r="E17" s="36" t="e">
        <f t="shared" si="8"/>
        <v>#NUM!</v>
      </c>
      <c r="F17" s="36" t="e">
        <f t="shared" si="9"/>
        <v>#NUM!</v>
      </c>
      <c r="G17" s="36"/>
      <c r="H17" s="36"/>
      <c r="I17" s="36"/>
      <c r="J17" s="36"/>
      <c r="K17" s="36"/>
      <c r="L17" s="36"/>
      <c r="M17" s="36"/>
      <c r="N17" s="47"/>
      <c r="O17" s="30" t="e">
        <f t="shared" si="10"/>
        <v>#NUM!</v>
      </c>
      <c r="P17" s="30" t="e">
        <f t="shared" si="11"/>
        <v>#NUM!</v>
      </c>
      <c r="Q17" s="36"/>
      <c r="R17" s="36"/>
      <c r="S17" s="36"/>
      <c r="T17" s="36"/>
      <c r="U17" s="36"/>
      <c r="V17" s="36"/>
      <c r="W17" s="36"/>
      <c r="X17" s="30" t="e">
        <f t="shared" si="12"/>
        <v>#NUM!</v>
      </c>
      <c r="Y17" s="30" t="e">
        <f t="shared" si="13"/>
        <v>#NUM!</v>
      </c>
    </row>
    <row r="18" spans="1:25" ht="11.25" customHeight="1"/>
    <row r="19" spans="1:25" ht="11.25" customHeight="1"/>
    <row r="20" spans="1:25" ht="11.25" customHeight="1"/>
    <row r="21" spans="1:25" ht="11.25" customHeight="1"/>
    <row r="22" spans="1:25" ht="11.25" customHeight="1"/>
    <row r="23" spans="1:25" ht="11.25" customHeight="1"/>
  </sheetData>
  <sheetCalcPr fullCalcOnLoad="1"/>
  <sortState ref="B6:Y14">
    <sortCondition descending="1" ref="E6:E14"/>
    <sortCondition descending="1" ref="F6:F14"/>
  </sortState>
  <mergeCells count="2">
    <mergeCell ref="Q2:W2"/>
    <mergeCell ref="E3:F3"/>
  </mergeCells>
  <phoneticPr fontId="6" type="noConversion"/>
  <pageMargins left="0.75" right="0.75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15"/>
  <sheetViews>
    <sheetView zoomScale="125" workbookViewId="0">
      <selection activeCell="E7" sqref="E7"/>
    </sheetView>
  </sheetViews>
  <sheetFormatPr baseColWidth="10" defaultRowHeight="12"/>
  <cols>
    <col min="1" max="1" width="3.6640625" customWidth="1"/>
    <col min="2" max="2" width="14.1640625" customWidth="1"/>
    <col min="3" max="3" width="25.5" bestFit="1" customWidth="1"/>
    <col min="4" max="4" width="13.6640625" customWidth="1"/>
    <col min="5" max="6" width="8.1640625" customWidth="1"/>
    <col min="7" max="21" width="10.6640625" customWidth="1"/>
    <col min="22" max="23" width="11.5" customWidth="1"/>
  </cols>
  <sheetData>
    <row r="1" spans="1:25" ht="21">
      <c r="A1" s="56"/>
      <c r="B1" s="2" t="s">
        <v>10</v>
      </c>
      <c r="C1" s="1"/>
      <c r="D1" s="3"/>
      <c r="E1" s="4"/>
      <c r="F1" s="4"/>
      <c r="G1" s="1"/>
      <c r="H1" s="170">
        <f>COUNTIF(D6:D60,"7")</f>
        <v>0</v>
      </c>
      <c r="I1" s="170">
        <f>COUNTIF(D6:D60,"6")</f>
        <v>0</v>
      </c>
      <c r="J1" s="170">
        <f>COUNTIF(D6:D60,"5")</f>
        <v>0</v>
      </c>
      <c r="K1" s="170">
        <f>COUNTIF(D6:D60,"4")</f>
        <v>0</v>
      </c>
      <c r="L1" s="1"/>
      <c r="M1" s="1"/>
      <c r="N1" s="1"/>
      <c r="O1" s="5"/>
      <c r="P1" s="5"/>
    </row>
    <row r="2" spans="1:25" ht="13" thickBot="1">
      <c r="B2" s="19">
        <f>COUNTA(B6:B86)</f>
        <v>6</v>
      </c>
      <c r="D2" s="3"/>
      <c r="E2" s="4"/>
      <c r="F2" s="4"/>
      <c r="O2" s="5"/>
      <c r="P2" s="5"/>
      <c r="Q2" s="197" t="s">
        <v>586</v>
      </c>
      <c r="R2" s="197"/>
      <c r="S2" s="197"/>
      <c r="T2" s="197"/>
      <c r="U2" s="197"/>
      <c r="V2" s="197"/>
      <c r="W2" s="197"/>
    </row>
    <row r="3" spans="1:25" ht="17">
      <c r="A3" s="58"/>
      <c r="B3" s="7" t="s">
        <v>212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2"/>
      <c r="O3" s="29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9"/>
      <c r="Y3" s="19"/>
    </row>
    <row r="4" spans="1:25" ht="8.25" customHeight="1">
      <c r="A4" s="58"/>
      <c r="B4" s="6"/>
      <c r="C4" s="6"/>
      <c r="D4" s="23"/>
      <c r="E4" s="24"/>
      <c r="F4" s="24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6" t="s">
        <v>165</v>
      </c>
      <c r="O4" s="29"/>
      <c r="P4" s="29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19"/>
      <c r="Y4" s="19"/>
    </row>
    <row r="5" spans="1:25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46" t="s">
        <v>170</v>
      </c>
      <c r="Y5" s="46" t="s">
        <v>170</v>
      </c>
    </row>
    <row r="6" spans="1:25" s="38" customFormat="1" ht="11.25" customHeight="1">
      <c r="A6" s="55">
        <v>1</v>
      </c>
      <c r="B6" s="139" t="s">
        <v>494</v>
      </c>
      <c r="C6" s="139" t="s">
        <v>497</v>
      </c>
      <c r="D6" s="20">
        <f t="shared" ref="D6:D11" si="0">COUNTIF((G6:M6),"&gt;0")</f>
        <v>3</v>
      </c>
      <c r="E6" s="36">
        <f t="shared" ref="E6:E11" si="1">G6+H6+I6+J6+K6+L6+M6+O6+P6+N6</f>
        <v>265</v>
      </c>
      <c r="F6" s="36">
        <f t="shared" ref="F6:F11" si="2">Q6+R6+S6+T6+U6+V6+W6+X6+Y6</f>
        <v>39</v>
      </c>
      <c r="G6" s="36">
        <v>0</v>
      </c>
      <c r="H6" s="36">
        <v>0</v>
      </c>
      <c r="I6" s="36">
        <v>45</v>
      </c>
      <c r="J6" s="36">
        <v>100</v>
      </c>
      <c r="K6" s="36">
        <v>0</v>
      </c>
      <c r="L6" s="36">
        <v>0</v>
      </c>
      <c r="M6" s="36">
        <v>100</v>
      </c>
      <c r="N6" s="47">
        <v>20</v>
      </c>
      <c r="O6" s="30">
        <f t="shared" ref="O6:O11" si="3">0 - (SMALL((G6:M6),1))</f>
        <v>0</v>
      </c>
      <c r="P6" s="30">
        <f t="shared" ref="P6:P11" si="4">0 - (SMALL((G6:M6),2))</f>
        <v>0</v>
      </c>
      <c r="Q6" s="36">
        <v>0</v>
      </c>
      <c r="R6" s="36">
        <v>0</v>
      </c>
      <c r="S6" s="36">
        <v>6</v>
      </c>
      <c r="T6" s="36">
        <v>17</v>
      </c>
      <c r="U6" s="36">
        <v>0</v>
      </c>
      <c r="V6" s="36">
        <v>0</v>
      </c>
      <c r="W6" s="36">
        <v>16</v>
      </c>
      <c r="X6" s="30">
        <f t="shared" ref="X6:X11" si="5">0 - (SMALL((Q6:W6),1))</f>
        <v>0</v>
      </c>
      <c r="Y6" s="30">
        <f t="shared" ref="Y6:Y11" si="6">0 - (SMALL((Q6:W6),2))</f>
        <v>0</v>
      </c>
    </row>
    <row r="7" spans="1:25" s="38" customFormat="1" ht="11.25" customHeight="1">
      <c r="A7" s="55">
        <v>2</v>
      </c>
      <c r="B7" s="139" t="s">
        <v>490</v>
      </c>
      <c r="C7" s="139" t="s">
        <v>495</v>
      </c>
      <c r="D7" s="20">
        <f t="shared" si="0"/>
        <v>1</v>
      </c>
      <c r="E7" s="36">
        <f t="shared" si="1"/>
        <v>100</v>
      </c>
      <c r="F7" s="36">
        <f t="shared" si="2"/>
        <v>14</v>
      </c>
      <c r="G7" s="36">
        <v>0</v>
      </c>
      <c r="H7" s="36">
        <v>0</v>
      </c>
      <c r="I7" s="36">
        <v>100</v>
      </c>
      <c r="J7" s="36">
        <v>0</v>
      </c>
      <c r="K7" s="36">
        <v>0</v>
      </c>
      <c r="L7" s="36">
        <v>0</v>
      </c>
      <c r="M7" s="36">
        <v>0</v>
      </c>
      <c r="N7" s="47">
        <v>0</v>
      </c>
      <c r="O7" s="30">
        <f t="shared" si="3"/>
        <v>0</v>
      </c>
      <c r="P7" s="30">
        <f t="shared" si="4"/>
        <v>0</v>
      </c>
      <c r="Q7" s="36">
        <v>0</v>
      </c>
      <c r="R7" s="36">
        <v>0</v>
      </c>
      <c r="S7" s="36">
        <v>14</v>
      </c>
      <c r="T7" s="36">
        <v>0</v>
      </c>
      <c r="U7" s="36">
        <v>0</v>
      </c>
      <c r="V7" s="36">
        <v>0</v>
      </c>
      <c r="W7" s="36">
        <v>0</v>
      </c>
      <c r="X7" s="30">
        <f t="shared" si="5"/>
        <v>0</v>
      </c>
      <c r="Y7" s="30">
        <f t="shared" si="6"/>
        <v>0</v>
      </c>
    </row>
    <row r="8" spans="1:25" s="38" customFormat="1" ht="11.25" customHeight="1">
      <c r="A8" s="55">
        <v>3</v>
      </c>
      <c r="B8" s="35" t="s">
        <v>462</v>
      </c>
      <c r="C8" s="35" t="s">
        <v>304</v>
      </c>
      <c r="D8" s="20">
        <f t="shared" si="0"/>
        <v>1</v>
      </c>
      <c r="E8" s="36">
        <f t="shared" si="1"/>
        <v>100</v>
      </c>
      <c r="F8" s="36">
        <f t="shared" si="2"/>
        <v>14</v>
      </c>
      <c r="G8" s="36">
        <v>0</v>
      </c>
      <c r="H8" s="36">
        <v>100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47">
        <v>0</v>
      </c>
      <c r="O8" s="30">
        <f t="shared" si="3"/>
        <v>0</v>
      </c>
      <c r="P8" s="30">
        <f t="shared" si="4"/>
        <v>0</v>
      </c>
      <c r="Q8" s="36">
        <v>0</v>
      </c>
      <c r="R8" s="36">
        <v>0</v>
      </c>
      <c r="S8" s="36">
        <v>14</v>
      </c>
      <c r="T8" s="36">
        <v>0</v>
      </c>
      <c r="U8" s="36">
        <v>0</v>
      </c>
      <c r="V8" s="36">
        <v>0</v>
      </c>
      <c r="W8" s="36">
        <v>0</v>
      </c>
      <c r="X8" s="30">
        <f t="shared" si="5"/>
        <v>0</v>
      </c>
      <c r="Y8" s="30">
        <f t="shared" si="6"/>
        <v>0</v>
      </c>
    </row>
    <row r="9" spans="1:25" s="38" customFormat="1" ht="11.25" customHeight="1">
      <c r="A9" s="101">
        <v>4</v>
      </c>
      <c r="B9" s="139" t="s">
        <v>491</v>
      </c>
      <c r="C9" s="139" t="s">
        <v>496</v>
      </c>
      <c r="D9" s="20">
        <f t="shared" si="0"/>
        <v>1</v>
      </c>
      <c r="E9" s="36">
        <f t="shared" si="1"/>
        <v>80</v>
      </c>
      <c r="F9" s="36">
        <f t="shared" si="2"/>
        <v>14</v>
      </c>
      <c r="G9" s="36">
        <v>0</v>
      </c>
      <c r="H9" s="36">
        <v>0</v>
      </c>
      <c r="I9" s="36">
        <v>80</v>
      </c>
      <c r="J9" s="36">
        <v>0</v>
      </c>
      <c r="K9" s="36">
        <v>0</v>
      </c>
      <c r="L9" s="36">
        <v>0</v>
      </c>
      <c r="M9" s="36">
        <v>0</v>
      </c>
      <c r="N9" s="47">
        <v>0</v>
      </c>
      <c r="O9" s="30">
        <f t="shared" si="3"/>
        <v>0</v>
      </c>
      <c r="P9" s="30">
        <f t="shared" si="4"/>
        <v>0</v>
      </c>
      <c r="Q9" s="36">
        <v>0</v>
      </c>
      <c r="R9" s="36">
        <v>0</v>
      </c>
      <c r="S9" s="36">
        <v>14</v>
      </c>
      <c r="T9" s="36">
        <v>0</v>
      </c>
      <c r="U9" s="36">
        <v>0</v>
      </c>
      <c r="V9" s="36">
        <v>0</v>
      </c>
      <c r="W9" s="36">
        <v>0</v>
      </c>
      <c r="X9" s="30">
        <f t="shared" si="5"/>
        <v>0</v>
      </c>
      <c r="Y9" s="30">
        <f t="shared" si="6"/>
        <v>0</v>
      </c>
    </row>
    <row r="10" spans="1:25" s="38" customFormat="1" ht="11.25" customHeight="1">
      <c r="A10" s="101">
        <v>5</v>
      </c>
      <c r="B10" s="139" t="s">
        <v>492</v>
      </c>
      <c r="C10" s="139" t="s">
        <v>496</v>
      </c>
      <c r="D10" s="20">
        <f t="shared" si="0"/>
        <v>1</v>
      </c>
      <c r="E10" s="36">
        <f t="shared" si="1"/>
        <v>60</v>
      </c>
      <c r="F10" s="36">
        <f t="shared" si="2"/>
        <v>14</v>
      </c>
      <c r="G10" s="36">
        <v>0</v>
      </c>
      <c r="H10" s="36">
        <v>0</v>
      </c>
      <c r="I10" s="36">
        <v>60</v>
      </c>
      <c r="J10" s="36">
        <v>0</v>
      </c>
      <c r="K10" s="36">
        <v>0</v>
      </c>
      <c r="L10" s="36">
        <v>0</v>
      </c>
      <c r="M10" s="36">
        <v>0</v>
      </c>
      <c r="N10" s="47">
        <v>0</v>
      </c>
      <c r="O10" s="30">
        <f t="shared" si="3"/>
        <v>0</v>
      </c>
      <c r="P10" s="30">
        <f t="shared" si="4"/>
        <v>0</v>
      </c>
      <c r="Q10" s="36">
        <v>0</v>
      </c>
      <c r="R10" s="36">
        <v>0</v>
      </c>
      <c r="S10" s="36">
        <v>14</v>
      </c>
      <c r="T10" s="36">
        <v>0</v>
      </c>
      <c r="U10" s="36">
        <v>0</v>
      </c>
      <c r="V10" s="36">
        <v>0</v>
      </c>
      <c r="W10" s="36">
        <v>0</v>
      </c>
      <c r="X10" s="30">
        <f t="shared" si="5"/>
        <v>0</v>
      </c>
      <c r="Y10" s="30">
        <f t="shared" si="6"/>
        <v>0</v>
      </c>
    </row>
    <row r="11" spans="1:25" s="38" customFormat="1" ht="11.25" customHeight="1">
      <c r="A11" s="101">
        <v>6</v>
      </c>
      <c r="B11" s="139" t="s">
        <v>493</v>
      </c>
      <c r="C11" s="139" t="s">
        <v>496</v>
      </c>
      <c r="D11" s="20">
        <f t="shared" si="0"/>
        <v>1</v>
      </c>
      <c r="E11" s="36">
        <f t="shared" si="1"/>
        <v>50</v>
      </c>
      <c r="F11" s="36">
        <f t="shared" si="2"/>
        <v>14</v>
      </c>
      <c r="G11" s="36">
        <v>0</v>
      </c>
      <c r="H11" s="36">
        <v>0</v>
      </c>
      <c r="I11" s="36">
        <v>50</v>
      </c>
      <c r="J11" s="36">
        <v>0</v>
      </c>
      <c r="K11" s="36">
        <v>0</v>
      </c>
      <c r="L11" s="36">
        <v>0</v>
      </c>
      <c r="M11" s="36">
        <v>0</v>
      </c>
      <c r="N11" s="47">
        <v>0</v>
      </c>
      <c r="O11" s="30">
        <f t="shared" si="3"/>
        <v>0</v>
      </c>
      <c r="P11" s="30">
        <f t="shared" si="4"/>
        <v>0</v>
      </c>
      <c r="Q11" s="36">
        <v>0</v>
      </c>
      <c r="R11" s="36">
        <v>0</v>
      </c>
      <c r="S11" s="36">
        <v>14</v>
      </c>
      <c r="T11" s="36">
        <v>0</v>
      </c>
      <c r="U11" s="36">
        <v>0</v>
      </c>
      <c r="V11" s="36">
        <v>0</v>
      </c>
      <c r="W11" s="36">
        <v>0</v>
      </c>
      <c r="X11" s="30">
        <f t="shared" si="5"/>
        <v>0</v>
      </c>
      <c r="Y11" s="30">
        <f t="shared" si="6"/>
        <v>0</v>
      </c>
    </row>
    <row r="12" spans="1:25" ht="11.25" customHeight="1">
      <c r="A12" s="101">
        <v>7</v>
      </c>
      <c r="B12" s="139"/>
      <c r="C12" s="139"/>
      <c r="D12" s="20">
        <f t="shared" ref="D12:D14" si="7">COUNTIF((G12:M12),"&gt;0")</f>
        <v>0</v>
      </c>
      <c r="E12" s="36" t="e">
        <f t="shared" ref="E12:E14" si="8">G12+H12+I12+J12+K12+L12+M12+O12+P12+N12</f>
        <v>#NUM!</v>
      </c>
      <c r="F12" s="36" t="e">
        <f t="shared" ref="F12:F14" si="9">Q12+R12+S12+T12+U12+V12+W12+X12+Y12</f>
        <v>#NUM!</v>
      </c>
      <c r="G12" s="36"/>
      <c r="H12" s="36"/>
      <c r="I12" s="36"/>
      <c r="J12" s="36"/>
      <c r="K12" s="36"/>
      <c r="L12" s="36"/>
      <c r="M12" s="36"/>
      <c r="N12" s="47"/>
      <c r="O12" s="30" t="e">
        <f t="shared" ref="O12:O14" si="10">0 - (SMALL((G12:M12),1))</f>
        <v>#NUM!</v>
      </c>
      <c r="P12" s="30" t="e">
        <f t="shared" ref="P12:P14" si="11">0 - (SMALL((G12:M12),2))</f>
        <v>#NUM!</v>
      </c>
      <c r="Q12" s="36"/>
      <c r="R12" s="36"/>
      <c r="S12" s="36"/>
      <c r="T12" s="36"/>
      <c r="U12" s="36"/>
      <c r="V12" s="36"/>
      <c r="W12" s="36"/>
      <c r="X12" s="30" t="e">
        <f t="shared" ref="X12:X14" si="12">0 - (SMALL((Q12:W12),1))</f>
        <v>#NUM!</v>
      </c>
      <c r="Y12" s="30" t="e">
        <f t="shared" ref="Y12:Y14" si="13">0 - (SMALL((Q12:W12),2))</f>
        <v>#NUM!</v>
      </c>
    </row>
    <row r="13" spans="1:25" ht="11.25" customHeight="1">
      <c r="A13" s="101">
        <v>8</v>
      </c>
      <c r="B13" s="139"/>
      <c r="C13" s="139"/>
      <c r="D13" s="20">
        <f t="shared" si="7"/>
        <v>0</v>
      </c>
      <c r="E13" s="36" t="e">
        <f t="shared" si="8"/>
        <v>#NUM!</v>
      </c>
      <c r="F13" s="36" t="e">
        <f t="shared" si="9"/>
        <v>#NUM!</v>
      </c>
      <c r="G13" s="36"/>
      <c r="H13" s="36"/>
      <c r="I13" s="36"/>
      <c r="J13" s="36"/>
      <c r="K13" s="36"/>
      <c r="L13" s="36"/>
      <c r="M13" s="36"/>
      <c r="N13" s="47"/>
      <c r="O13" s="30" t="e">
        <f t="shared" si="10"/>
        <v>#NUM!</v>
      </c>
      <c r="P13" s="30" t="e">
        <f t="shared" si="11"/>
        <v>#NUM!</v>
      </c>
      <c r="Q13" s="36"/>
      <c r="R13" s="36"/>
      <c r="S13" s="36"/>
      <c r="T13" s="36"/>
      <c r="U13" s="36"/>
      <c r="V13" s="36"/>
      <c r="W13" s="36"/>
      <c r="X13" s="30" t="e">
        <f t="shared" si="12"/>
        <v>#NUM!</v>
      </c>
      <c r="Y13" s="30" t="e">
        <f t="shared" si="13"/>
        <v>#NUM!</v>
      </c>
    </row>
    <row r="14" spans="1:25" ht="11.25" customHeight="1">
      <c r="A14" s="101">
        <v>9</v>
      </c>
      <c r="B14" s="139"/>
      <c r="C14" s="139"/>
      <c r="D14" s="20">
        <f t="shared" si="7"/>
        <v>0</v>
      </c>
      <c r="E14" s="36" t="e">
        <f t="shared" si="8"/>
        <v>#NUM!</v>
      </c>
      <c r="F14" s="36" t="e">
        <f t="shared" si="9"/>
        <v>#NUM!</v>
      </c>
      <c r="G14" s="36"/>
      <c r="H14" s="36"/>
      <c r="I14" s="36"/>
      <c r="J14" s="36"/>
      <c r="K14" s="36"/>
      <c r="L14" s="36"/>
      <c r="M14" s="36"/>
      <c r="N14" s="47"/>
      <c r="O14" s="30" t="e">
        <f t="shared" si="10"/>
        <v>#NUM!</v>
      </c>
      <c r="P14" s="30" t="e">
        <f t="shared" si="11"/>
        <v>#NUM!</v>
      </c>
      <c r="Q14" s="36"/>
      <c r="R14" s="36"/>
      <c r="S14" s="36"/>
      <c r="T14" s="36"/>
      <c r="U14" s="36"/>
      <c r="V14" s="36"/>
      <c r="W14" s="36"/>
      <c r="X14" s="30" t="e">
        <f t="shared" si="12"/>
        <v>#NUM!</v>
      </c>
      <c r="Y14" s="30" t="e">
        <f t="shared" si="13"/>
        <v>#NUM!</v>
      </c>
    </row>
    <row r="15" spans="1:25" ht="11.25" customHeight="1"/>
  </sheetData>
  <sheetCalcPr fullCalcOnLoad="1"/>
  <sortState ref="B6:Y11">
    <sortCondition descending="1" ref="E6:E11"/>
    <sortCondition descending="1" ref="J6:J11"/>
  </sortState>
  <mergeCells count="2">
    <mergeCell ref="Q2:W2"/>
    <mergeCell ref="E3:F3"/>
  </mergeCells>
  <phoneticPr fontId="29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41"/>
  <sheetViews>
    <sheetView zoomScale="125" zoomScaleNormal="90" zoomScalePageLayoutView="90" workbookViewId="0">
      <selection activeCell="E6" sqref="E6"/>
    </sheetView>
  </sheetViews>
  <sheetFormatPr baseColWidth="10" defaultRowHeight="12"/>
  <cols>
    <col min="1" max="1" width="3.6640625" customWidth="1"/>
    <col min="2" max="2" width="19.5" customWidth="1"/>
    <col min="3" max="3" width="29.6640625" customWidth="1"/>
    <col min="4" max="4" width="13" customWidth="1"/>
    <col min="5" max="6" width="6.6640625" customWidth="1"/>
    <col min="7" max="21" width="10.6640625" customWidth="1"/>
    <col min="22" max="23" width="11.5" customWidth="1"/>
  </cols>
  <sheetData>
    <row r="1" spans="1:25" ht="21">
      <c r="A1" s="56"/>
      <c r="B1" s="2" t="s">
        <v>10</v>
      </c>
      <c r="C1" s="1"/>
      <c r="D1" s="3"/>
      <c r="E1" s="4"/>
      <c r="F1" s="4"/>
      <c r="G1" s="1"/>
      <c r="H1" s="170">
        <f>COUNTIF(D6:D60,"7")</f>
        <v>0</v>
      </c>
      <c r="I1" s="170">
        <f>COUNTIF(D6:D60,"6")</f>
        <v>2</v>
      </c>
      <c r="J1" s="170">
        <f>COUNTIF(D6:D60,"5")</f>
        <v>2</v>
      </c>
      <c r="K1" s="170">
        <f>COUNTIF(D6:D60,"4")</f>
        <v>3</v>
      </c>
      <c r="L1" s="1"/>
      <c r="M1" s="1"/>
      <c r="N1" s="1"/>
      <c r="O1" s="5"/>
      <c r="P1" s="5"/>
    </row>
    <row r="2" spans="1:25" ht="13" thickBot="1">
      <c r="A2" s="57"/>
      <c r="B2" s="19">
        <f>COUNTA(B6:B86)</f>
        <v>20</v>
      </c>
      <c r="C2" s="19"/>
      <c r="D2" s="17"/>
      <c r="E2" s="18"/>
      <c r="F2" s="18"/>
      <c r="G2" s="19"/>
      <c r="H2" s="19"/>
      <c r="I2" s="19"/>
      <c r="J2" s="19"/>
      <c r="K2" s="19"/>
      <c r="L2" s="19"/>
      <c r="M2" s="19"/>
      <c r="N2" s="19"/>
      <c r="O2" s="29"/>
      <c r="P2" s="29"/>
      <c r="Q2" s="197" t="s">
        <v>586</v>
      </c>
      <c r="R2" s="197"/>
      <c r="S2" s="197"/>
      <c r="T2" s="197"/>
      <c r="U2" s="197"/>
      <c r="V2" s="197"/>
      <c r="W2" s="197"/>
      <c r="X2" s="19"/>
      <c r="Y2" s="19"/>
    </row>
    <row r="3" spans="1:25" ht="17">
      <c r="A3" s="58"/>
      <c r="B3" s="7" t="s">
        <v>181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2"/>
      <c r="O3" s="29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9"/>
      <c r="Y3" s="19"/>
    </row>
    <row r="4" spans="1:25" ht="8.25" customHeight="1">
      <c r="A4" s="58"/>
      <c r="B4" s="6"/>
      <c r="C4" s="6"/>
      <c r="D4" s="23"/>
      <c r="E4" s="24"/>
      <c r="F4" s="24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6" t="s">
        <v>165</v>
      </c>
      <c r="O4" s="29"/>
      <c r="P4" s="29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19"/>
      <c r="Y4" s="19"/>
    </row>
    <row r="5" spans="1:25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46" t="s">
        <v>170</v>
      </c>
      <c r="Y5" s="46" t="s">
        <v>170</v>
      </c>
    </row>
    <row r="6" spans="1:25" s="38" customFormat="1" ht="10">
      <c r="A6" s="60">
        <v>1</v>
      </c>
      <c r="B6" s="38" t="s">
        <v>353</v>
      </c>
      <c r="C6" s="38" t="s">
        <v>227</v>
      </c>
      <c r="D6" s="20">
        <f t="shared" ref="D6:D25" si="0">COUNTIF((G6:M6),"&gt;0")</f>
        <v>5</v>
      </c>
      <c r="E6" s="36">
        <f t="shared" ref="E6:E25" si="1">G6+H6+I6+J6+K6+L6+M6+O6+N6+P6</f>
        <v>460</v>
      </c>
      <c r="F6" s="36">
        <f t="shared" ref="F6:F25" si="2">Q6+R6+S6+T6+U6+V6+W6+X6+Y6</f>
        <v>71</v>
      </c>
      <c r="G6" s="36">
        <v>80</v>
      </c>
      <c r="H6" s="36">
        <v>80</v>
      </c>
      <c r="I6" s="36">
        <v>80</v>
      </c>
      <c r="J6" s="36">
        <v>0</v>
      </c>
      <c r="K6" s="36">
        <v>100</v>
      </c>
      <c r="L6" s="36">
        <v>0</v>
      </c>
      <c r="M6" s="36">
        <v>100</v>
      </c>
      <c r="N6" s="47">
        <v>20</v>
      </c>
      <c r="O6" s="30">
        <f t="shared" ref="O6:O25" si="3">0 - (SMALL((G6:M6),1))</f>
        <v>0</v>
      </c>
      <c r="P6" s="30">
        <f t="shared" ref="P6:P25" si="4">0 - (SMALL((G6:M6),2))</f>
        <v>0</v>
      </c>
      <c r="Q6" s="36">
        <v>10</v>
      </c>
      <c r="R6" s="36">
        <v>14</v>
      </c>
      <c r="S6" s="36">
        <v>10</v>
      </c>
      <c r="T6" s="36">
        <v>0</v>
      </c>
      <c r="U6" s="36">
        <v>18</v>
      </c>
      <c r="V6" s="36">
        <v>0</v>
      </c>
      <c r="W6" s="36">
        <v>19</v>
      </c>
      <c r="X6" s="30">
        <f t="shared" ref="X6:X25" si="5">0 - (SMALL((Q6:W6),1))</f>
        <v>0</v>
      </c>
      <c r="Y6" s="30">
        <f t="shared" ref="Y6:Y25" si="6">0 - (SMALL((Q6:W6),2))</f>
        <v>0</v>
      </c>
    </row>
    <row r="7" spans="1:25" s="38" customFormat="1" ht="10">
      <c r="A7" s="134">
        <v>2</v>
      </c>
      <c r="B7" s="35" t="s">
        <v>358</v>
      </c>
      <c r="C7" s="35" t="s">
        <v>436</v>
      </c>
      <c r="D7" s="20">
        <f t="shared" si="0"/>
        <v>6</v>
      </c>
      <c r="E7" s="36">
        <f t="shared" si="1"/>
        <v>418</v>
      </c>
      <c r="F7" s="36">
        <f t="shared" si="2"/>
        <v>71</v>
      </c>
      <c r="G7" s="36">
        <v>0</v>
      </c>
      <c r="H7" s="36">
        <v>100</v>
      </c>
      <c r="I7" s="36">
        <v>60</v>
      </c>
      <c r="J7" s="36">
        <v>80</v>
      </c>
      <c r="K7" s="36">
        <v>80</v>
      </c>
      <c r="L7" s="36">
        <v>60</v>
      </c>
      <c r="M7" s="36">
        <v>80</v>
      </c>
      <c r="N7" s="47">
        <v>18</v>
      </c>
      <c r="O7" s="30">
        <f t="shared" si="3"/>
        <v>0</v>
      </c>
      <c r="P7" s="30">
        <f t="shared" si="4"/>
        <v>-60</v>
      </c>
      <c r="Q7" s="36">
        <v>0</v>
      </c>
      <c r="R7" s="36">
        <v>16</v>
      </c>
      <c r="S7" s="36">
        <v>10</v>
      </c>
      <c r="T7" s="36">
        <v>16</v>
      </c>
      <c r="U7" s="36">
        <v>16</v>
      </c>
      <c r="V7" s="36">
        <v>10</v>
      </c>
      <c r="W7" s="36">
        <v>13</v>
      </c>
      <c r="X7" s="30">
        <f t="shared" si="5"/>
        <v>0</v>
      </c>
      <c r="Y7" s="30">
        <f t="shared" si="6"/>
        <v>-10</v>
      </c>
    </row>
    <row r="8" spans="1:25" s="38" customFormat="1" ht="10">
      <c r="A8" s="55">
        <v>3</v>
      </c>
      <c r="B8" s="35" t="s">
        <v>437</v>
      </c>
      <c r="C8" s="35" t="s">
        <v>469</v>
      </c>
      <c r="D8" s="20">
        <f t="shared" si="0"/>
        <v>5</v>
      </c>
      <c r="E8" s="36">
        <f t="shared" si="1"/>
        <v>326</v>
      </c>
      <c r="F8" s="36">
        <f t="shared" si="2"/>
        <v>56</v>
      </c>
      <c r="G8" s="36">
        <v>0</v>
      </c>
      <c r="H8" s="36">
        <v>60</v>
      </c>
      <c r="I8" s="36">
        <v>45</v>
      </c>
      <c r="J8" s="36">
        <v>100</v>
      </c>
      <c r="K8" s="36">
        <v>0</v>
      </c>
      <c r="L8" s="36">
        <v>45</v>
      </c>
      <c r="M8" s="36">
        <v>60</v>
      </c>
      <c r="N8" s="47">
        <v>16</v>
      </c>
      <c r="O8" s="30">
        <f t="shared" si="3"/>
        <v>0</v>
      </c>
      <c r="P8" s="30">
        <f t="shared" si="4"/>
        <v>0</v>
      </c>
      <c r="Q8" s="36">
        <v>0</v>
      </c>
      <c r="R8" s="36">
        <v>14</v>
      </c>
      <c r="S8" s="36">
        <v>6</v>
      </c>
      <c r="T8" s="36">
        <v>15</v>
      </c>
      <c r="U8" s="36">
        <v>0</v>
      </c>
      <c r="V8" s="36">
        <v>8</v>
      </c>
      <c r="W8" s="36">
        <v>13</v>
      </c>
      <c r="X8" s="30">
        <f t="shared" si="5"/>
        <v>0</v>
      </c>
      <c r="Y8" s="30">
        <f t="shared" si="6"/>
        <v>0</v>
      </c>
    </row>
    <row r="9" spans="1:25" s="38" customFormat="1" ht="10">
      <c r="A9" s="55">
        <v>4</v>
      </c>
      <c r="B9" s="35" t="s">
        <v>521</v>
      </c>
      <c r="C9" s="35" t="s">
        <v>432</v>
      </c>
      <c r="D9" s="20">
        <f t="shared" si="0"/>
        <v>6</v>
      </c>
      <c r="E9" s="36">
        <f t="shared" si="1"/>
        <v>299</v>
      </c>
      <c r="F9" s="36">
        <f t="shared" si="2"/>
        <v>58</v>
      </c>
      <c r="G9" s="36">
        <v>0</v>
      </c>
      <c r="H9" s="36">
        <v>40</v>
      </c>
      <c r="I9" s="36">
        <v>50</v>
      </c>
      <c r="J9" s="36">
        <v>45</v>
      </c>
      <c r="K9" s="36">
        <v>40</v>
      </c>
      <c r="L9" s="36">
        <v>100</v>
      </c>
      <c r="M9" s="36">
        <v>50</v>
      </c>
      <c r="N9" s="47">
        <v>14</v>
      </c>
      <c r="O9" s="30">
        <f t="shared" si="3"/>
        <v>0</v>
      </c>
      <c r="P9" s="30">
        <f t="shared" si="4"/>
        <v>-40</v>
      </c>
      <c r="Q9" s="36">
        <v>0</v>
      </c>
      <c r="R9" s="36">
        <v>10</v>
      </c>
      <c r="S9" s="36">
        <v>8</v>
      </c>
      <c r="T9" s="36">
        <v>10</v>
      </c>
      <c r="U9" s="36">
        <v>14</v>
      </c>
      <c r="V9" s="36">
        <v>14</v>
      </c>
      <c r="W9" s="36">
        <v>10</v>
      </c>
      <c r="X9" s="30">
        <f t="shared" si="5"/>
        <v>0</v>
      </c>
      <c r="Y9" s="30">
        <f t="shared" si="6"/>
        <v>-8</v>
      </c>
    </row>
    <row r="10" spans="1:25" s="38" customFormat="1" ht="10">
      <c r="A10" s="55">
        <v>5</v>
      </c>
      <c r="B10" s="35" t="s">
        <v>519</v>
      </c>
      <c r="C10" s="35" t="s">
        <v>430</v>
      </c>
      <c r="D10" s="20">
        <f t="shared" si="0"/>
        <v>4</v>
      </c>
      <c r="E10" s="36">
        <f t="shared" si="1"/>
        <v>218</v>
      </c>
      <c r="F10" s="36">
        <f t="shared" si="2"/>
        <v>49</v>
      </c>
      <c r="G10" s="36">
        <v>0</v>
      </c>
      <c r="H10" s="36">
        <v>50</v>
      </c>
      <c r="I10" s="36">
        <v>100</v>
      </c>
      <c r="J10" s="36">
        <v>32</v>
      </c>
      <c r="K10" s="36">
        <v>36</v>
      </c>
      <c r="L10" s="36">
        <v>0</v>
      </c>
      <c r="M10" s="36">
        <v>0</v>
      </c>
      <c r="N10" s="47"/>
      <c r="O10" s="30">
        <f t="shared" si="3"/>
        <v>0</v>
      </c>
      <c r="P10" s="30">
        <f t="shared" si="4"/>
        <v>0</v>
      </c>
      <c r="Q10" s="36">
        <v>0</v>
      </c>
      <c r="R10" s="36">
        <v>14</v>
      </c>
      <c r="S10" s="36">
        <v>12</v>
      </c>
      <c r="T10" s="36">
        <v>8</v>
      </c>
      <c r="U10" s="36">
        <v>15</v>
      </c>
      <c r="V10" s="36">
        <v>0</v>
      </c>
      <c r="W10" s="36">
        <v>0</v>
      </c>
      <c r="X10" s="30">
        <f t="shared" si="5"/>
        <v>0</v>
      </c>
      <c r="Y10" s="30">
        <f t="shared" si="6"/>
        <v>0</v>
      </c>
    </row>
    <row r="11" spans="1:25" s="38" customFormat="1" ht="10">
      <c r="A11" s="55">
        <v>6</v>
      </c>
      <c r="B11" s="35" t="s">
        <v>523</v>
      </c>
      <c r="C11" s="38" t="s">
        <v>434</v>
      </c>
      <c r="D11" s="20">
        <f t="shared" si="0"/>
        <v>4</v>
      </c>
      <c r="E11" s="36">
        <f t="shared" si="1"/>
        <v>174</v>
      </c>
      <c r="F11" s="36">
        <f t="shared" si="2"/>
        <v>53</v>
      </c>
      <c r="G11" s="36">
        <v>0</v>
      </c>
      <c r="H11" s="36">
        <v>26</v>
      </c>
      <c r="I11" s="36">
        <v>0</v>
      </c>
      <c r="J11" s="36">
        <v>36</v>
      </c>
      <c r="K11" s="36">
        <v>32</v>
      </c>
      <c r="L11" s="36">
        <v>80</v>
      </c>
      <c r="M11" s="36">
        <v>0</v>
      </c>
      <c r="N11" s="47"/>
      <c r="O11" s="30">
        <f t="shared" si="3"/>
        <v>0</v>
      </c>
      <c r="P11" s="30">
        <f t="shared" si="4"/>
        <v>0</v>
      </c>
      <c r="Q11" s="36">
        <v>0</v>
      </c>
      <c r="R11" s="36">
        <v>12</v>
      </c>
      <c r="S11" s="36">
        <v>0</v>
      </c>
      <c r="T11" s="36">
        <v>12</v>
      </c>
      <c r="U11" s="36">
        <v>15</v>
      </c>
      <c r="V11" s="36">
        <v>14</v>
      </c>
      <c r="W11" s="36">
        <v>0</v>
      </c>
      <c r="X11" s="30">
        <f t="shared" si="5"/>
        <v>0</v>
      </c>
      <c r="Y11" s="30">
        <f t="shared" si="6"/>
        <v>0</v>
      </c>
    </row>
    <row r="12" spans="1:25" s="38" customFormat="1" ht="10">
      <c r="A12" s="55">
        <v>7</v>
      </c>
      <c r="B12" s="38" t="s">
        <v>352</v>
      </c>
      <c r="C12" s="38" t="s">
        <v>134</v>
      </c>
      <c r="D12" s="20">
        <f t="shared" si="0"/>
        <v>2</v>
      </c>
      <c r="E12" s="36">
        <f t="shared" si="1"/>
        <v>160</v>
      </c>
      <c r="F12" s="36">
        <f t="shared" si="2"/>
        <v>29</v>
      </c>
      <c r="G12" s="36">
        <v>100</v>
      </c>
      <c r="H12" s="36">
        <v>0</v>
      </c>
      <c r="I12" s="36">
        <v>0</v>
      </c>
      <c r="J12" s="36">
        <v>60</v>
      </c>
      <c r="K12" s="36">
        <v>0</v>
      </c>
      <c r="L12" s="36">
        <v>0</v>
      </c>
      <c r="M12" s="36">
        <v>0</v>
      </c>
      <c r="N12" s="47"/>
      <c r="O12" s="30">
        <f t="shared" si="3"/>
        <v>0</v>
      </c>
      <c r="P12" s="30">
        <f t="shared" si="4"/>
        <v>0</v>
      </c>
      <c r="Q12" s="36">
        <v>14</v>
      </c>
      <c r="R12" s="36">
        <v>0</v>
      </c>
      <c r="S12" s="36">
        <v>0</v>
      </c>
      <c r="T12" s="36">
        <v>15</v>
      </c>
      <c r="U12" s="36">
        <v>0</v>
      </c>
      <c r="V12" s="36">
        <v>0</v>
      </c>
      <c r="W12" s="36">
        <v>0</v>
      </c>
      <c r="X12" s="30">
        <f t="shared" si="5"/>
        <v>0</v>
      </c>
      <c r="Y12" s="30">
        <f t="shared" si="6"/>
        <v>0</v>
      </c>
    </row>
    <row r="13" spans="1:25" s="38" customFormat="1" ht="10">
      <c r="A13" s="55">
        <v>8</v>
      </c>
      <c r="B13" s="35" t="s">
        <v>522</v>
      </c>
      <c r="C13" s="35" t="s">
        <v>432</v>
      </c>
      <c r="D13" s="20">
        <f t="shared" si="0"/>
        <v>3</v>
      </c>
      <c r="E13" s="36">
        <f t="shared" si="1"/>
        <v>142</v>
      </c>
      <c r="F13" s="36">
        <f t="shared" si="2"/>
        <v>39</v>
      </c>
      <c r="G13" s="36">
        <v>0</v>
      </c>
      <c r="H13" s="36">
        <v>32</v>
      </c>
      <c r="I13" s="36">
        <v>0</v>
      </c>
      <c r="J13" s="36">
        <v>50</v>
      </c>
      <c r="K13" s="36">
        <v>60</v>
      </c>
      <c r="L13" s="36">
        <v>0</v>
      </c>
      <c r="M13" s="36">
        <v>0</v>
      </c>
      <c r="N13" s="47"/>
      <c r="O13" s="30">
        <f t="shared" si="3"/>
        <v>0</v>
      </c>
      <c r="P13" s="30">
        <f t="shared" si="4"/>
        <v>0</v>
      </c>
      <c r="Q13" s="36">
        <v>0</v>
      </c>
      <c r="R13" s="36">
        <v>10</v>
      </c>
      <c r="S13" s="36">
        <v>0</v>
      </c>
      <c r="T13" s="36">
        <v>12</v>
      </c>
      <c r="U13" s="36">
        <v>17</v>
      </c>
      <c r="V13" s="36">
        <v>0</v>
      </c>
      <c r="W13" s="36">
        <v>0</v>
      </c>
      <c r="X13" s="30">
        <f t="shared" si="5"/>
        <v>0</v>
      </c>
      <c r="Y13" s="30">
        <f t="shared" si="6"/>
        <v>0</v>
      </c>
    </row>
    <row r="14" spans="1:25" s="38" customFormat="1" ht="10">
      <c r="A14" s="55">
        <v>9</v>
      </c>
      <c r="B14" s="38" t="s">
        <v>508</v>
      </c>
      <c r="C14" s="35" t="s">
        <v>509</v>
      </c>
      <c r="D14" s="20">
        <f t="shared" si="0"/>
        <v>4</v>
      </c>
      <c r="E14" s="36">
        <f t="shared" si="1"/>
        <v>129</v>
      </c>
      <c r="F14" s="36">
        <f t="shared" si="2"/>
        <v>34</v>
      </c>
      <c r="G14" s="36">
        <v>0</v>
      </c>
      <c r="H14" s="36">
        <v>24</v>
      </c>
      <c r="I14" s="36">
        <v>36</v>
      </c>
      <c r="J14" s="36">
        <v>29</v>
      </c>
      <c r="K14" s="36">
        <v>0</v>
      </c>
      <c r="L14" s="36">
        <v>40</v>
      </c>
      <c r="M14" s="36">
        <v>0</v>
      </c>
      <c r="N14" s="47"/>
      <c r="O14" s="30">
        <f t="shared" si="3"/>
        <v>0</v>
      </c>
      <c r="P14" s="30">
        <f t="shared" si="4"/>
        <v>0</v>
      </c>
      <c r="Q14" s="36">
        <v>0</v>
      </c>
      <c r="R14" s="36">
        <v>8</v>
      </c>
      <c r="S14" s="36">
        <v>4</v>
      </c>
      <c r="T14" s="36">
        <v>10</v>
      </c>
      <c r="U14" s="36">
        <v>0</v>
      </c>
      <c r="V14" s="36">
        <v>12</v>
      </c>
      <c r="W14" s="36">
        <v>0</v>
      </c>
      <c r="X14" s="30">
        <f t="shared" si="5"/>
        <v>0</v>
      </c>
      <c r="Y14" s="30">
        <f t="shared" si="6"/>
        <v>0</v>
      </c>
    </row>
    <row r="15" spans="1:25" s="38" customFormat="1" ht="10">
      <c r="A15" s="55">
        <v>10</v>
      </c>
      <c r="B15" s="35" t="s">
        <v>433</v>
      </c>
      <c r="C15" s="35" t="s">
        <v>472</v>
      </c>
      <c r="D15" s="20">
        <f t="shared" si="0"/>
        <v>3</v>
      </c>
      <c r="E15" s="36">
        <f t="shared" si="1"/>
        <v>121</v>
      </c>
      <c r="F15" s="36">
        <f t="shared" si="2"/>
        <v>35</v>
      </c>
      <c r="G15" s="36">
        <v>0</v>
      </c>
      <c r="H15" s="36">
        <v>36</v>
      </c>
      <c r="I15" s="36">
        <v>40</v>
      </c>
      <c r="J15" s="36">
        <v>0</v>
      </c>
      <c r="K15" s="36">
        <v>45</v>
      </c>
      <c r="L15" s="36">
        <v>0</v>
      </c>
      <c r="M15" s="36">
        <v>0</v>
      </c>
      <c r="N15" s="47"/>
      <c r="O15" s="30">
        <f t="shared" si="3"/>
        <v>0</v>
      </c>
      <c r="P15" s="30">
        <f t="shared" si="4"/>
        <v>0</v>
      </c>
      <c r="Q15" s="36">
        <v>0</v>
      </c>
      <c r="R15" s="36">
        <v>12</v>
      </c>
      <c r="S15" s="36">
        <v>6</v>
      </c>
      <c r="T15" s="36">
        <v>0</v>
      </c>
      <c r="U15" s="36">
        <v>17</v>
      </c>
      <c r="V15" s="36">
        <v>0</v>
      </c>
      <c r="W15" s="36">
        <v>0</v>
      </c>
      <c r="X15" s="30">
        <f t="shared" si="5"/>
        <v>0</v>
      </c>
      <c r="Y15" s="30">
        <f t="shared" si="6"/>
        <v>0</v>
      </c>
    </row>
    <row r="16" spans="1:25" s="38" customFormat="1" ht="10">
      <c r="A16" s="55">
        <v>11</v>
      </c>
      <c r="B16" s="35" t="s">
        <v>429</v>
      </c>
      <c r="C16" s="38" t="s">
        <v>435</v>
      </c>
      <c r="D16" s="20">
        <f t="shared" si="0"/>
        <v>3</v>
      </c>
      <c r="E16" s="36">
        <f t="shared" si="1"/>
        <v>108</v>
      </c>
      <c r="F16" s="36">
        <f t="shared" si="2"/>
        <v>31</v>
      </c>
      <c r="G16" s="36">
        <v>0</v>
      </c>
      <c r="H16" s="36">
        <v>22</v>
      </c>
      <c r="I16" s="36">
        <v>0</v>
      </c>
      <c r="J16" s="36">
        <v>0</v>
      </c>
      <c r="K16" s="36">
        <v>50</v>
      </c>
      <c r="L16" s="36">
        <v>36</v>
      </c>
      <c r="M16" s="36">
        <v>0</v>
      </c>
      <c r="N16" s="47"/>
      <c r="O16" s="30">
        <f t="shared" si="3"/>
        <v>0</v>
      </c>
      <c r="P16" s="30">
        <f t="shared" si="4"/>
        <v>0</v>
      </c>
      <c r="Q16" s="36">
        <v>0</v>
      </c>
      <c r="R16" s="36">
        <v>4</v>
      </c>
      <c r="S16" s="36">
        <v>0</v>
      </c>
      <c r="T16" s="36">
        <v>0</v>
      </c>
      <c r="U16" s="36">
        <v>17</v>
      </c>
      <c r="V16" s="36">
        <v>10</v>
      </c>
      <c r="W16" s="36">
        <v>0</v>
      </c>
      <c r="X16" s="30">
        <f t="shared" si="5"/>
        <v>0</v>
      </c>
      <c r="Y16" s="30">
        <f t="shared" si="6"/>
        <v>0</v>
      </c>
    </row>
    <row r="17" spans="1:25" s="38" customFormat="1" ht="10">
      <c r="A17" s="55">
        <v>12</v>
      </c>
      <c r="B17" s="38" t="s">
        <v>357</v>
      </c>
      <c r="C17" s="38" t="s">
        <v>24</v>
      </c>
      <c r="D17" s="20">
        <f t="shared" si="0"/>
        <v>3</v>
      </c>
      <c r="E17" s="36">
        <f t="shared" si="1"/>
        <v>95</v>
      </c>
      <c r="F17" s="36">
        <f t="shared" si="2"/>
        <v>25</v>
      </c>
      <c r="G17" s="39">
        <v>40</v>
      </c>
      <c r="H17" s="36">
        <v>0</v>
      </c>
      <c r="I17" s="36">
        <v>29</v>
      </c>
      <c r="J17" s="36">
        <v>26</v>
      </c>
      <c r="K17" s="36">
        <v>0</v>
      </c>
      <c r="L17" s="36">
        <v>0</v>
      </c>
      <c r="M17" s="36">
        <v>0</v>
      </c>
      <c r="N17" s="47"/>
      <c r="O17" s="30">
        <f t="shared" si="3"/>
        <v>0</v>
      </c>
      <c r="P17" s="30">
        <f t="shared" si="4"/>
        <v>0</v>
      </c>
      <c r="Q17" s="39">
        <v>10</v>
      </c>
      <c r="R17" s="36">
        <v>0</v>
      </c>
      <c r="S17" s="36">
        <v>4</v>
      </c>
      <c r="T17" s="36">
        <v>11</v>
      </c>
      <c r="U17" s="36">
        <v>0</v>
      </c>
      <c r="V17" s="36">
        <v>0</v>
      </c>
      <c r="W17" s="39">
        <v>0</v>
      </c>
      <c r="X17" s="30">
        <f t="shared" si="5"/>
        <v>0</v>
      </c>
      <c r="Y17" s="30">
        <f t="shared" si="6"/>
        <v>0</v>
      </c>
    </row>
    <row r="18" spans="1:25" s="38" customFormat="1" ht="10">
      <c r="A18" s="55">
        <v>13</v>
      </c>
      <c r="B18" s="38" t="s">
        <v>578</v>
      </c>
      <c r="C18" s="35" t="s">
        <v>211</v>
      </c>
      <c r="D18" s="20">
        <f t="shared" si="0"/>
        <v>2</v>
      </c>
      <c r="E18" s="36">
        <f t="shared" si="1"/>
        <v>90</v>
      </c>
      <c r="F18" s="36">
        <f t="shared" si="2"/>
        <v>29</v>
      </c>
      <c r="G18" s="36">
        <v>0</v>
      </c>
      <c r="H18" s="36">
        <v>0</v>
      </c>
      <c r="I18" s="36">
        <v>0</v>
      </c>
      <c r="J18" s="36">
        <v>40</v>
      </c>
      <c r="K18" s="36">
        <v>0</v>
      </c>
      <c r="L18" s="36">
        <v>50</v>
      </c>
      <c r="M18" s="36">
        <v>0</v>
      </c>
      <c r="N18" s="47"/>
      <c r="O18" s="30">
        <f t="shared" si="3"/>
        <v>0</v>
      </c>
      <c r="P18" s="30">
        <f t="shared" si="4"/>
        <v>0</v>
      </c>
      <c r="Q18" s="36">
        <v>0</v>
      </c>
      <c r="R18" s="36">
        <v>0</v>
      </c>
      <c r="S18" s="36">
        <v>0</v>
      </c>
      <c r="T18" s="36">
        <v>15</v>
      </c>
      <c r="U18" s="36">
        <v>0</v>
      </c>
      <c r="V18" s="36">
        <v>14</v>
      </c>
      <c r="W18" s="36">
        <v>0</v>
      </c>
      <c r="X18" s="30">
        <f t="shared" si="5"/>
        <v>0</v>
      </c>
      <c r="Y18" s="30">
        <f t="shared" si="6"/>
        <v>0</v>
      </c>
    </row>
    <row r="19" spans="1:25" s="38" customFormat="1" ht="10">
      <c r="A19" s="55">
        <v>14</v>
      </c>
      <c r="B19" s="38" t="s">
        <v>355</v>
      </c>
      <c r="C19" s="38" t="s">
        <v>227</v>
      </c>
      <c r="D19" s="20">
        <f t="shared" si="0"/>
        <v>2</v>
      </c>
      <c r="E19" s="36">
        <f t="shared" si="1"/>
        <v>79</v>
      </c>
      <c r="F19" s="36">
        <f t="shared" si="2"/>
        <v>26</v>
      </c>
      <c r="G19" s="36">
        <v>50</v>
      </c>
      <c r="H19" s="36">
        <v>29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47"/>
      <c r="O19" s="30">
        <f t="shared" si="3"/>
        <v>0</v>
      </c>
      <c r="P19" s="30">
        <f t="shared" si="4"/>
        <v>0</v>
      </c>
      <c r="Q19" s="36">
        <v>12</v>
      </c>
      <c r="R19" s="36">
        <v>14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0">
        <f t="shared" si="5"/>
        <v>0</v>
      </c>
      <c r="Y19" s="30">
        <f t="shared" si="6"/>
        <v>0</v>
      </c>
    </row>
    <row r="20" spans="1:25" s="38" customFormat="1" ht="10">
      <c r="A20" s="55">
        <v>15</v>
      </c>
      <c r="B20" s="38" t="s">
        <v>356</v>
      </c>
      <c r="C20" s="38" t="s">
        <v>150</v>
      </c>
      <c r="D20" s="20">
        <f t="shared" si="0"/>
        <v>2</v>
      </c>
      <c r="E20" s="36">
        <f t="shared" si="1"/>
        <v>77</v>
      </c>
      <c r="F20" s="36">
        <f t="shared" si="2"/>
        <v>16</v>
      </c>
      <c r="G20" s="36">
        <v>45</v>
      </c>
      <c r="H20" s="36">
        <v>0</v>
      </c>
      <c r="I20" s="36">
        <v>32</v>
      </c>
      <c r="J20" s="36">
        <v>0</v>
      </c>
      <c r="K20" s="36">
        <v>0</v>
      </c>
      <c r="L20" s="36">
        <v>0</v>
      </c>
      <c r="M20" s="36">
        <v>0</v>
      </c>
      <c r="N20" s="47"/>
      <c r="O20" s="30">
        <f t="shared" si="3"/>
        <v>0</v>
      </c>
      <c r="P20" s="30">
        <f t="shared" si="4"/>
        <v>0</v>
      </c>
      <c r="Q20" s="36">
        <v>8</v>
      </c>
      <c r="R20" s="36">
        <v>0</v>
      </c>
      <c r="S20" s="36">
        <v>8</v>
      </c>
      <c r="T20" s="36">
        <v>0</v>
      </c>
      <c r="U20" s="36">
        <v>0</v>
      </c>
      <c r="V20" s="36">
        <v>0</v>
      </c>
      <c r="W20" s="36">
        <v>0</v>
      </c>
      <c r="X20" s="30">
        <f t="shared" si="5"/>
        <v>0</v>
      </c>
      <c r="Y20" s="30">
        <f t="shared" si="6"/>
        <v>0</v>
      </c>
    </row>
    <row r="21" spans="1:25" s="38" customFormat="1" ht="10">
      <c r="A21" s="55">
        <v>16</v>
      </c>
      <c r="B21" s="38" t="s">
        <v>354</v>
      </c>
      <c r="C21" s="38" t="s">
        <v>82</v>
      </c>
      <c r="D21" s="20">
        <f t="shared" si="0"/>
        <v>1</v>
      </c>
      <c r="E21" s="36">
        <f t="shared" si="1"/>
        <v>60</v>
      </c>
      <c r="F21" s="36">
        <f t="shared" si="2"/>
        <v>2</v>
      </c>
      <c r="G21" s="36">
        <v>60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47"/>
      <c r="O21" s="30">
        <f t="shared" si="3"/>
        <v>0</v>
      </c>
      <c r="P21" s="30">
        <f t="shared" si="4"/>
        <v>0</v>
      </c>
      <c r="Q21" s="36">
        <v>2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0">
        <f t="shared" si="5"/>
        <v>0</v>
      </c>
      <c r="Y21" s="30">
        <f t="shared" si="6"/>
        <v>0</v>
      </c>
    </row>
    <row r="22" spans="1:25" s="38" customFormat="1" ht="10">
      <c r="A22" s="55">
        <v>17</v>
      </c>
      <c r="B22" s="38" t="s">
        <v>634</v>
      </c>
      <c r="C22" s="38" t="s">
        <v>635</v>
      </c>
      <c r="D22" s="20">
        <f t="shared" si="0"/>
        <v>1</v>
      </c>
      <c r="E22" s="36">
        <f t="shared" si="1"/>
        <v>57</v>
      </c>
      <c r="F22" s="36">
        <f t="shared" si="2"/>
        <v>13</v>
      </c>
      <c r="G22" s="39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45</v>
      </c>
      <c r="N22" s="47">
        <v>12</v>
      </c>
      <c r="O22" s="30">
        <f t="shared" si="3"/>
        <v>0</v>
      </c>
      <c r="P22" s="30">
        <f t="shared" si="4"/>
        <v>0</v>
      </c>
      <c r="Q22" s="39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13</v>
      </c>
      <c r="X22" s="30">
        <f t="shared" si="5"/>
        <v>0</v>
      </c>
      <c r="Y22" s="30">
        <f t="shared" si="6"/>
        <v>0</v>
      </c>
    </row>
    <row r="23" spans="1:25" s="38" customFormat="1" ht="10">
      <c r="A23" s="55">
        <v>18</v>
      </c>
      <c r="B23" s="35" t="s">
        <v>431</v>
      </c>
      <c r="C23" s="35" t="s">
        <v>520</v>
      </c>
      <c r="D23" s="20">
        <f t="shared" si="0"/>
        <v>1</v>
      </c>
      <c r="E23" s="36">
        <f t="shared" si="1"/>
        <v>45</v>
      </c>
      <c r="F23" s="36">
        <f t="shared" si="2"/>
        <v>14</v>
      </c>
      <c r="G23" s="36">
        <v>0</v>
      </c>
      <c r="H23" s="36">
        <v>45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47"/>
      <c r="O23" s="30">
        <f t="shared" si="3"/>
        <v>0</v>
      </c>
      <c r="P23" s="30">
        <f t="shared" si="4"/>
        <v>0</v>
      </c>
      <c r="Q23" s="36">
        <v>0</v>
      </c>
      <c r="R23" s="36">
        <v>14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0">
        <f t="shared" si="5"/>
        <v>0</v>
      </c>
      <c r="Y23" s="30">
        <f t="shared" si="6"/>
        <v>0</v>
      </c>
    </row>
    <row r="24" spans="1:25" s="38" customFormat="1" ht="10">
      <c r="A24" s="55">
        <v>19</v>
      </c>
      <c r="B24" s="38" t="s">
        <v>615</v>
      </c>
      <c r="C24" s="38" t="s">
        <v>472</v>
      </c>
      <c r="D24" s="20">
        <f t="shared" si="0"/>
        <v>1</v>
      </c>
      <c r="E24" s="36">
        <f t="shared" si="1"/>
        <v>32</v>
      </c>
      <c r="F24" s="36">
        <f t="shared" si="2"/>
        <v>18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32</v>
      </c>
      <c r="M24" s="36">
        <v>0</v>
      </c>
      <c r="N24" s="47"/>
      <c r="O24" s="30">
        <f t="shared" si="3"/>
        <v>0</v>
      </c>
      <c r="P24" s="30">
        <f t="shared" si="4"/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18</v>
      </c>
      <c r="W24" s="36">
        <v>0</v>
      </c>
      <c r="X24" s="30">
        <f t="shared" si="5"/>
        <v>0</v>
      </c>
      <c r="Y24" s="30">
        <f t="shared" si="6"/>
        <v>0</v>
      </c>
    </row>
    <row r="25" spans="1:25" s="38" customFormat="1" ht="10">
      <c r="A25" s="55">
        <v>20</v>
      </c>
      <c r="B25" s="38" t="s">
        <v>616</v>
      </c>
      <c r="C25" s="38" t="s">
        <v>161</v>
      </c>
      <c r="D25" s="20">
        <f t="shared" si="0"/>
        <v>1</v>
      </c>
      <c r="E25" s="36">
        <f t="shared" si="1"/>
        <v>29</v>
      </c>
      <c r="F25" s="36">
        <f t="shared" si="2"/>
        <v>10</v>
      </c>
      <c r="G25" s="39">
        <v>0</v>
      </c>
      <c r="H25" s="36">
        <v>0</v>
      </c>
      <c r="I25" s="36">
        <v>0</v>
      </c>
      <c r="J25" s="36">
        <v>0</v>
      </c>
      <c r="K25" s="36">
        <v>0</v>
      </c>
      <c r="L25" s="36">
        <v>29</v>
      </c>
      <c r="M25" s="36">
        <v>0</v>
      </c>
      <c r="N25" s="47"/>
      <c r="O25" s="30">
        <f t="shared" si="3"/>
        <v>0</v>
      </c>
      <c r="P25" s="30">
        <f t="shared" si="4"/>
        <v>0</v>
      </c>
      <c r="Q25" s="39">
        <v>0</v>
      </c>
      <c r="R25" s="36">
        <v>0</v>
      </c>
      <c r="S25" s="36">
        <v>0</v>
      </c>
      <c r="T25" s="36">
        <v>0</v>
      </c>
      <c r="U25" s="36">
        <v>0</v>
      </c>
      <c r="V25" s="36">
        <v>10</v>
      </c>
      <c r="W25" s="36">
        <v>0</v>
      </c>
      <c r="X25" s="30">
        <f t="shared" si="5"/>
        <v>0</v>
      </c>
      <c r="Y25" s="30">
        <f t="shared" si="6"/>
        <v>0</v>
      </c>
    </row>
    <row r="26" spans="1:25" s="38" customFormat="1">
      <c r="A26" s="5"/>
      <c r="B26"/>
      <c r="C26"/>
    </row>
    <row r="27" spans="1:25">
      <c r="Q27" s="38"/>
      <c r="R27" s="38"/>
      <c r="S27" s="38"/>
    </row>
    <row r="28" spans="1:25">
      <c r="Q28" s="38"/>
      <c r="R28" s="38"/>
      <c r="S28" s="38"/>
    </row>
    <row r="29" spans="1:25">
      <c r="Q29" s="38"/>
      <c r="R29" s="38"/>
      <c r="S29" s="38"/>
    </row>
    <row r="30" spans="1:25">
      <c r="Q30" s="38"/>
      <c r="R30" s="38"/>
      <c r="S30" s="38"/>
    </row>
    <row r="31" spans="1:25">
      <c r="Q31" s="38"/>
      <c r="R31" s="38"/>
      <c r="S31" s="38"/>
    </row>
    <row r="32" spans="1:25">
      <c r="Q32" s="38"/>
      <c r="R32" s="38"/>
      <c r="S32" s="38"/>
    </row>
    <row r="33" spans="17:19">
      <c r="Q33" s="38"/>
      <c r="R33" s="38"/>
      <c r="S33" s="38"/>
    </row>
    <row r="34" spans="17:19">
      <c r="Q34" s="38"/>
      <c r="R34" s="38"/>
      <c r="S34" s="38"/>
    </row>
    <row r="35" spans="17:19">
      <c r="Q35" s="38"/>
      <c r="R35" s="38"/>
      <c r="S35" s="38"/>
    </row>
    <row r="36" spans="17:19">
      <c r="Q36" s="38"/>
      <c r="R36" s="38"/>
      <c r="S36" s="38"/>
    </row>
    <row r="37" spans="17:19">
      <c r="Q37" s="38"/>
      <c r="R37" s="38"/>
      <c r="S37" s="38"/>
    </row>
    <row r="38" spans="17:19">
      <c r="Q38" s="38"/>
      <c r="R38" s="38"/>
      <c r="S38" s="38"/>
    </row>
    <row r="39" spans="17:19">
      <c r="Q39" s="38"/>
      <c r="R39" s="38"/>
      <c r="S39" s="38"/>
    </row>
    <row r="40" spans="17:19">
      <c r="Q40" s="38"/>
      <c r="R40" s="38"/>
      <c r="S40" s="38"/>
    </row>
    <row r="41" spans="17:19">
      <c r="Q41" s="38"/>
      <c r="R41" s="38"/>
      <c r="S41" s="38"/>
    </row>
  </sheetData>
  <sheetCalcPr fullCalcOnLoad="1"/>
  <sortState ref="B6:Y25">
    <sortCondition descending="1" ref="E6:E25"/>
    <sortCondition descending="1" ref="F6:F25"/>
  </sortState>
  <mergeCells count="2">
    <mergeCell ref="Q2:W2"/>
    <mergeCell ref="E3:F3"/>
  </mergeCells>
  <phoneticPr fontId="6" type="noConversion"/>
  <pageMargins left="0.75" right="0.75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27"/>
  <sheetViews>
    <sheetView zoomScale="125" zoomScaleNormal="80" zoomScalePageLayoutView="80" workbookViewId="0">
      <selection activeCell="E6" sqref="E6"/>
    </sheetView>
  </sheetViews>
  <sheetFormatPr baseColWidth="10" defaultRowHeight="12"/>
  <cols>
    <col min="1" max="1" width="3.6640625" customWidth="1"/>
    <col min="2" max="2" width="20.6640625" customWidth="1"/>
    <col min="3" max="3" width="18.6640625" customWidth="1"/>
    <col min="4" max="4" width="14.33203125" customWidth="1"/>
    <col min="5" max="6" width="8.33203125" customWidth="1"/>
    <col min="7" max="21" width="10.6640625" customWidth="1"/>
    <col min="22" max="23" width="11.5" customWidth="1"/>
  </cols>
  <sheetData>
    <row r="1" spans="1:25" ht="21">
      <c r="A1" s="56"/>
      <c r="B1" s="2" t="s">
        <v>10</v>
      </c>
      <c r="C1" s="1"/>
      <c r="D1" s="3"/>
      <c r="E1" s="4"/>
      <c r="F1" s="4"/>
      <c r="G1" s="1"/>
      <c r="H1" s="170">
        <f>COUNTIF(D6:D60,"7")</f>
        <v>0</v>
      </c>
      <c r="I1" s="170">
        <f>COUNTIF(D6:D60,"6")</f>
        <v>2</v>
      </c>
      <c r="J1" s="170">
        <f>COUNTIF(D6:D60,"5")</f>
        <v>4</v>
      </c>
      <c r="K1" s="170">
        <f>COUNTIF(D6:D60,"4")</f>
        <v>0</v>
      </c>
      <c r="L1" s="1"/>
      <c r="M1" s="1"/>
      <c r="N1" s="1"/>
      <c r="O1" s="5"/>
      <c r="P1" s="5"/>
    </row>
    <row r="2" spans="1:25" ht="13" thickBot="1">
      <c r="A2" s="57"/>
      <c r="B2" s="19">
        <f>COUNTA(B6:B86)</f>
        <v>19</v>
      </c>
      <c r="C2" s="19"/>
      <c r="D2" s="17"/>
      <c r="E2" s="18"/>
      <c r="F2" s="18"/>
      <c r="G2" s="19"/>
      <c r="H2" s="19"/>
      <c r="I2" s="19"/>
      <c r="J2" s="19"/>
      <c r="K2" s="19"/>
      <c r="L2" s="19"/>
      <c r="M2" s="19"/>
      <c r="N2" s="19"/>
      <c r="O2" s="29"/>
      <c r="P2" s="29"/>
      <c r="Q2" s="197" t="s">
        <v>586</v>
      </c>
      <c r="R2" s="197"/>
      <c r="S2" s="197"/>
      <c r="T2" s="197"/>
      <c r="U2" s="197"/>
      <c r="V2" s="197"/>
      <c r="W2" s="197"/>
      <c r="X2" s="19"/>
      <c r="Y2" s="19"/>
    </row>
    <row r="3" spans="1:25" ht="17">
      <c r="A3" s="58"/>
      <c r="B3" s="7" t="s">
        <v>182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2"/>
      <c r="O3" s="29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9"/>
      <c r="Y3" s="19"/>
    </row>
    <row r="4" spans="1:25" ht="8.25" customHeight="1">
      <c r="A4" s="58"/>
      <c r="B4" s="6"/>
      <c r="C4" s="6"/>
      <c r="D4" s="23"/>
      <c r="E4" s="24"/>
      <c r="F4" s="24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6" t="s">
        <v>165</v>
      </c>
      <c r="O4" s="29"/>
      <c r="P4" s="29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19"/>
      <c r="Y4" s="19"/>
    </row>
    <row r="5" spans="1:25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46" t="s">
        <v>170</v>
      </c>
      <c r="Y5" s="46" t="s">
        <v>170</v>
      </c>
    </row>
    <row r="6" spans="1:25" s="38" customFormat="1" ht="11.25" customHeight="1">
      <c r="A6" s="60">
        <v>1</v>
      </c>
      <c r="B6" s="38" t="s">
        <v>589</v>
      </c>
      <c r="C6" s="38" t="s">
        <v>227</v>
      </c>
      <c r="D6" s="20">
        <f t="shared" ref="D6:D24" si="0">COUNTIF((G6:M6),"&gt;0")</f>
        <v>6</v>
      </c>
      <c r="E6" s="36">
        <f t="shared" ref="E6:E24" si="1">G6+H6+I6+J6+K6+L6+M6+O6+N6+P6</f>
        <v>374</v>
      </c>
      <c r="F6" s="36">
        <f t="shared" ref="F6:F24" si="2">Q6+R6+S6+T6+U6+V6+W6+X6+Y6</f>
        <v>76</v>
      </c>
      <c r="G6" s="36">
        <v>60</v>
      </c>
      <c r="H6" s="36">
        <v>40</v>
      </c>
      <c r="I6" s="36">
        <v>100</v>
      </c>
      <c r="J6" s="36">
        <v>50</v>
      </c>
      <c r="K6" s="36">
        <v>100</v>
      </c>
      <c r="L6" s="36">
        <v>0</v>
      </c>
      <c r="M6" s="36">
        <v>50</v>
      </c>
      <c r="N6" s="47">
        <v>14</v>
      </c>
      <c r="O6" s="30">
        <f t="shared" ref="O6:O24" si="3">0 - (SMALL((G6:M6),1))</f>
        <v>0</v>
      </c>
      <c r="P6" s="30">
        <f t="shared" ref="P6:P24" si="4">0 - (SMALL((G6:M6),2))</f>
        <v>-40</v>
      </c>
      <c r="Q6" s="36">
        <v>14</v>
      </c>
      <c r="R6" s="36">
        <v>6</v>
      </c>
      <c r="S6" s="36">
        <v>14</v>
      </c>
      <c r="T6" s="36">
        <v>15</v>
      </c>
      <c r="U6" s="36">
        <v>18</v>
      </c>
      <c r="V6" s="36">
        <v>0</v>
      </c>
      <c r="W6" s="36">
        <v>15</v>
      </c>
      <c r="X6" s="30">
        <f t="shared" ref="X6:X24" si="5">0 - (SMALL((Q6:W6),1))</f>
        <v>0</v>
      </c>
      <c r="Y6" s="30">
        <f t="shared" ref="Y6:Y24" si="6">0 - (SMALL((Q6:W6),2))</f>
        <v>-6</v>
      </c>
    </row>
    <row r="7" spans="1:25" s="38" customFormat="1" ht="11.25" customHeight="1">
      <c r="A7" s="55">
        <v>2</v>
      </c>
      <c r="B7" s="38" t="s">
        <v>588</v>
      </c>
      <c r="C7" s="38" t="s">
        <v>227</v>
      </c>
      <c r="D7" s="20">
        <f t="shared" si="0"/>
        <v>5</v>
      </c>
      <c r="E7" s="36">
        <f t="shared" si="1"/>
        <v>351</v>
      </c>
      <c r="F7" s="36">
        <f t="shared" si="2"/>
        <v>74</v>
      </c>
      <c r="G7" s="36">
        <v>80</v>
      </c>
      <c r="H7" s="36">
        <v>0</v>
      </c>
      <c r="I7" s="36">
        <v>50</v>
      </c>
      <c r="J7" s="36">
        <v>100</v>
      </c>
      <c r="K7" s="36">
        <v>45</v>
      </c>
      <c r="L7" s="36">
        <v>0</v>
      </c>
      <c r="M7" s="36">
        <v>60</v>
      </c>
      <c r="N7" s="47">
        <v>16</v>
      </c>
      <c r="O7" s="30">
        <f t="shared" si="3"/>
        <v>0</v>
      </c>
      <c r="P7" s="30">
        <f t="shared" si="4"/>
        <v>0</v>
      </c>
      <c r="Q7" s="36">
        <v>16</v>
      </c>
      <c r="R7" s="36">
        <v>0</v>
      </c>
      <c r="S7" s="36">
        <v>6</v>
      </c>
      <c r="T7" s="36">
        <v>19</v>
      </c>
      <c r="U7" s="36">
        <v>16</v>
      </c>
      <c r="V7" s="36">
        <v>0</v>
      </c>
      <c r="W7" s="36">
        <v>17</v>
      </c>
      <c r="X7" s="30">
        <f t="shared" si="5"/>
        <v>0</v>
      </c>
      <c r="Y7" s="30">
        <f t="shared" si="6"/>
        <v>0</v>
      </c>
    </row>
    <row r="8" spans="1:25" s="38" customFormat="1" ht="11.25" customHeight="1">
      <c r="A8" s="55">
        <v>3</v>
      </c>
      <c r="B8" s="38" t="s">
        <v>591</v>
      </c>
      <c r="C8" s="38" t="s">
        <v>137</v>
      </c>
      <c r="D8" s="20">
        <f t="shared" si="0"/>
        <v>5</v>
      </c>
      <c r="E8" s="36">
        <f t="shared" si="1"/>
        <v>325</v>
      </c>
      <c r="F8" s="36">
        <f t="shared" si="2"/>
        <v>70</v>
      </c>
      <c r="G8" s="36">
        <v>45</v>
      </c>
      <c r="H8" s="36">
        <v>0</v>
      </c>
      <c r="I8" s="36">
        <v>80</v>
      </c>
      <c r="J8" s="36">
        <v>60</v>
      </c>
      <c r="K8" s="36">
        <v>80</v>
      </c>
      <c r="L8" s="36">
        <v>60</v>
      </c>
      <c r="M8" s="36">
        <v>0</v>
      </c>
      <c r="N8" s="47">
        <v>0</v>
      </c>
      <c r="O8" s="30">
        <f t="shared" si="3"/>
        <v>0</v>
      </c>
      <c r="P8" s="30">
        <f t="shared" si="4"/>
        <v>0</v>
      </c>
      <c r="Q8" s="36">
        <v>12</v>
      </c>
      <c r="R8" s="36">
        <v>0</v>
      </c>
      <c r="S8" s="36">
        <v>12</v>
      </c>
      <c r="T8" s="36">
        <v>16</v>
      </c>
      <c r="U8" s="36">
        <v>18</v>
      </c>
      <c r="V8" s="36">
        <v>12</v>
      </c>
      <c r="W8" s="36">
        <v>0</v>
      </c>
      <c r="X8" s="30">
        <f t="shared" si="5"/>
        <v>0</v>
      </c>
      <c r="Y8" s="30">
        <f t="shared" si="6"/>
        <v>0</v>
      </c>
    </row>
    <row r="9" spans="1:25" s="38" customFormat="1" ht="11.25" customHeight="1">
      <c r="A9" s="55">
        <v>4</v>
      </c>
      <c r="B9" s="38" t="s">
        <v>439</v>
      </c>
      <c r="C9" s="38" t="s">
        <v>135</v>
      </c>
      <c r="D9" s="20">
        <f t="shared" si="0"/>
        <v>5</v>
      </c>
      <c r="E9" s="36">
        <f t="shared" si="1"/>
        <v>310</v>
      </c>
      <c r="F9" s="36">
        <f t="shared" si="2"/>
        <v>65</v>
      </c>
      <c r="G9" s="36">
        <v>100</v>
      </c>
      <c r="H9" s="36">
        <v>80</v>
      </c>
      <c r="I9" s="36">
        <v>45</v>
      </c>
      <c r="J9" s="36">
        <v>45</v>
      </c>
      <c r="K9" s="36">
        <v>40</v>
      </c>
      <c r="L9" s="36">
        <v>0</v>
      </c>
      <c r="M9" s="36">
        <v>0</v>
      </c>
      <c r="N9" s="47">
        <v>0</v>
      </c>
      <c r="O9" s="30">
        <f t="shared" si="3"/>
        <v>0</v>
      </c>
      <c r="P9" s="30">
        <f t="shared" si="4"/>
        <v>0</v>
      </c>
      <c r="Q9" s="36">
        <v>18</v>
      </c>
      <c r="R9" s="36">
        <v>16</v>
      </c>
      <c r="S9" s="36">
        <v>6</v>
      </c>
      <c r="T9" s="36">
        <v>13</v>
      </c>
      <c r="U9" s="36">
        <v>12</v>
      </c>
      <c r="V9" s="36">
        <v>0</v>
      </c>
      <c r="W9" s="36">
        <v>0</v>
      </c>
      <c r="X9" s="30">
        <f t="shared" si="5"/>
        <v>0</v>
      </c>
      <c r="Y9" s="30">
        <f t="shared" si="6"/>
        <v>0</v>
      </c>
    </row>
    <row r="10" spans="1:25" s="38" customFormat="1" ht="11.25" customHeight="1">
      <c r="A10" s="55">
        <v>5</v>
      </c>
      <c r="B10" s="38" t="s">
        <v>596</v>
      </c>
      <c r="C10" s="38" t="s">
        <v>597</v>
      </c>
      <c r="D10" s="20">
        <f t="shared" si="0"/>
        <v>3</v>
      </c>
      <c r="E10" s="36">
        <f t="shared" si="1"/>
        <v>298</v>
      </c>
      <c r="F10" s="36">
        <f t="shared" si="2"/>
        <v>41</v>
      </c>
      <c r="G10" s="36">
        <v>0</v>
      </c>
      <c r="H10" s="36">
        <v>100</v>
      </c>
      <c r="I10" s="36">
        <v>0</v>
      </c>
      <c r="J10" s="36">
        <v>0</v>
      </c>
      <c r="K10" s="36">
        <v>0</v>
      </c>
      <c r="L10" s="36">
        <v>100</v>
      </c>
      <c r="M10" s="36">
        <v>80</v>
      </c>
      <c r="N10" s="47">
        <v>18</v>
      </c>
      <c r="O10" s="30">
        <f t="shared" si="3"/>
        <v>0</v>
      </c>
      <c r="P10" s="30">
        <f t="shared" si="4"/>
        <v>0</v>
      </c>
      <c r="Q10" s="36">
        <v>0</v>
      </c>
      <c r="R10" s="36">
        <v>14</v>
      </c>
      <c r="S10" s="36">
        <v>0</v>
      </c>
      <c r="T10" s="36">
        <v>0</v>
      </c>
      <c r="U10" s="36">
        <v>0</v>
      </c>
      <c r="V10" s="36">
        <v>12</v>
      </c>
      <c r="W10" s="36">
        <v>15</v>
      </c>
      <c r="X10" s="30">
        <f t="shared" si="5"/>
        <v>0</v>
      </c>
      <c r="Y10" s="30">
        <f t="shared" si="6"/>
        <v>0</v>
      </c>
    </row>
    <row r="11" spans="1:25" s="38" customFormat="1" ht="11.25" customHeight="1">
      <c r="A11" s="134">
        <v>6</v>
      </c>
      <c r="B11" s="38" t="s">
        <v>507</v>
      </c>
      <c r="C11" s="38" t="s">
        <v>27</v>
      </c>
      <c r="D11" s="20">
        <f t="shared" si="0"/>
        <v>5</v>
      </c>
      <c r="E11" s="36">
        <f t="shared" si="1"/>
        <v>219</v>
      </c>
      <c r="F11" s="36">
        <f t="shared" si="2"/>
        <v>84</v>
      </c>
      <c r="G11" s="36">
        <v>0</v>
      </c>
      <c r="H11" s="36">
        <v>0</v>
      </c>
      <c r="I11" s="36">
        <v>36</v>
      </c>
      <c r="J11" s="36">
        <v>45</v>
      </c>
      <c r="K11" s="36">
        <v>36</v>
      </c>
      <c r="L11" s="36">
        <v>45</v>
      </c>
      <c r="M11" s="36">
        <v>45</v>
      </c>
      <c r="N11" s="47">
        <v>12</v>
      </c>
      <c r="O11" s="30">
        <f t="shared" si="3"/>
        <v>0</v>
      </c>
      <c r="P11" s="30">
        <f t="shared" si="4"/>
        <v>0</v>
      </c>
      <c r="Q11" s="36">
        <v>0</v>
      </c>
      <c r="R11" s="36">
        <v>0</v>
      </c>
      <c r="S11" s="36">
        <v>14</v>
      </c>
      <c r="T11" s="36">
        <v>19</v>
      </c>
      <c r="U11" s="36">
        <v>17</v>
      </c>
      <c r="V11" s="36">
        <v>18</v>
      </c>
      <c r="W11" s="36">
        <v>16</v>
      </c>
      <c r="X11" s="30">
        <f t="shared" si="5"/>
        <v>0</v>
      </c>
      <c r="Y11" s="30">
        <f t="shared" si="6"/>
        <v>0</v>
      </c>
    </row>
    <row r="12" spans="1:25" s="38" customFormat="1" ht="11.25" customHeight="1">
      <c r="A12" s="55">
        <v>7</v>
      </c>
      <c r="B12" s="35" t="s">
        <v>598</v>
      </c>
      <c r="C12" s="35" t="s">
        <v>599</v>
      </c>
      <c r="D12" s="20">
        <f t="shared" si="0"/>
        <v>3</v>
      </c>
      <c r="E12" s="36">
        <f t="shared" si="1"/>
        <v>216</v>
      </c>
      <c r="F12" s="36">
        <f t="shared" si="2"/>
        <v>51</v>
      </c>
      <c r="G12" s="36">
        <v>0</v>
      </c>
      <c r="H12" s="36">
        <v>60</v>
      </c>
      <c r="I12" s="36">
        <v>0</v>
      </c>
      <c r="J12" s="36">
        <v>36</v>
      </c>
      <c r="K12" s="36">
        <v>0</v>
      </c>
      <c r="L12" s="36">
        <v>0</v>
      </c>
      <c r="M12" s="36">
        <v>100</v>
      </c>
      <c r="N12" s="47">
        <v>20</v>
      </c>
      <c r="O12" s="30">
        <f t="shared" si="3"/>
        <v>0</v>
      </c>
      <c r="P12" s="30">
        <f t="shared" si="4"/>
        <v>0</v>
      </c>
      <c r="Q12" s="36">
        <v>0</v>
      </c>
      <c r="R12" s="36">
        <v>18</v>
      </c>
      <c r="S12" s="36">
        <v>0</v>
      </c>
      <c r="T12" s="36">
        <v>14</v>
      </c>
      <c r="U12" s="36">
        <v>0</v>
      </c>
      <c r="V12" s="36">
        <v>0</v>
      </c>
      <c r="W12" s="36">
        <v>19</v>
      </c>
      <c r="X12" s="30">
        <f t="shared" si="5"/>
        <v>0</v>
      </c>
      <c r="Y12" s="30">
        <f t="shared" si="6"/>
        <v>0</v>
      </c>
    </row>
    <row r="13" spans="1:25" s="38" customFormat="1" ht="11.25" customHeight="1">
      <c r="A13" s="55">
        <v>8</v>
      </c>
      <c r="B13" s="38" t="s">
        <v>587</v>
      </c>
      <c r="C13" s="38" t="s">
        <v>227</v>
      </c>
      <c r="D13" s="20">
        <f t="shared" si="0"/>
        <v>6</v>
      </c>
      <c r="E13" s="36">
        <f t="shared" si="1"/>
        <v>206</v>
      </c>
      <c r="F13" s="36">
        <f t="shared" si="2"/>
        <v>76</v>
      </c>
      <c r="G13" s="36">
        <v>32</v>
      </c>
      <c r="H13" s="36">
        <v>32</v>
      </c>
      <c r="I13" s="36">
        <v>60</v>
      </c>
      <c r="J13" s="36">
        <v>32</v>
      </c>
      <c r="K13" s="36">
        <v>29</v>
      </c>
      <c r="L13" s="36">
        <v>50</v>
      </c>
      <c r="M13" s="36">
        <v>0</v>
      </c>
      <c r="N13" s="47">
        <v>0</v>
      </c>
      <c r="O13" s="30">
        <f t="shared" si="3"/>
        <v>0</v>
      </c>
      <c r="P13" s="30">
        <f t="shared" si="4"/>
        <v>-29</v>
      </c>
      <c r="Q13" s="36">
        <v>12</v>
      </c>
      <c r="R13" s="36">
        <v>14</v>
      </c>
      <c r="S13" s="36">
        <v>18</v>
      </c>
      <c r="T13" s="36">
        <v>14</v>
      </c>
      <c r="U13" s="36">
        <v>9</v>
      </c>
      <c r="V13" s="36">
        <v>18</v>
      </c>
      <c r="W13" s="36">
        <v>0</v>
      </c>
      <c r="X13" s="30">
        <f t="shared" si="5"/>
        <v>0</v>
      </c>
      <c r="Y13" s="30">
        <f t="shared" si="6"/>
        <v>-9</v>
      </c>
    </row>
    <row r="14" spans="1:25" s="38" customFormat="1" ht="11.25" customHeight="1">
      <c r="A14" s="55">
        <v>9</v>
      </c>
      <c r="B14" s="38" t="s">
        <v>590</v>
      </c>
      <c r="C14" s="38" t="s">
        <v>136</v>
      </c>
      <c r="D14" s="20">
        <f t="shared" si="0"/>
        <v>3</v>
      </c>
      <c r="E14" s="36">
        <f t="shared" si="1"/>
        <v>190</v>
      </c>
      <c r="F14" s="36">
        <f t="shared" si="2"/>
        <v>48</v>
      </c>
      <c r="G14" s="36">
        <v>50</v>
      </c>
      <c r="H14" s="36">
        <v>0</v>
      </c>
      <c r="I14" s="36">
        <v>0</v>
      </c>
      <c r="J14" s="36">
        <v>80</v>
      </c>
      <c r="K14" s="36">
        <v>60</v>
      </c>
      <c r="L14" s="36">
        <v>0</v>
      </c>
      <c r="M14" s="36">
        <v>0</v>
      </c>
      <c r="N14" s="47">
        <v>0</v>
      </c>
      <c r="O14" s="30">
        <f t="shared" si="3"/>
        <v>0</v>
      </c>
      <c r="P14" s="30">
        <f t="shared" si="4"/>
        <v>0</v>
      </c>
      <c r="Q14" s="36">
        <v>10</v>
      </c>
      <c r="R14" s="36">
        <v>0</v>
      </c>
      <c r="S14" s="36">
        <v>0</v>
      </c>
      <c r="T14" s="36">
        <v>19</v>
      </c>
      <c r="U14" s="36">
        <v>19</v>
      </c>
      <c r="V14" s="36">
        <v>0</v>
      </c>
      <c r="W14" s="36">
        <v>0</v>
      </c>
      <c r="X14" s="30">
        <f t="shared" si="5"/>
        <v>0</v>
      </c>
      <c r="Y14" s="30">
        <f t="shared" si="6"/>
        <v>0</v>
      </c>
    </row>
    <row r="15" spans="1:25" s="38" customFormat="1" ht="11.25" customHeight="1">
      <c r="A15" s="55">
        <v>10</v>
      </c>
      <c r="B15" s="35" t="s">
        <v>457</v>
      </c>
      <c r="C15" s="35" t="s">
        <v>597</v>
      </c>
      <c r="D15" s="20">
        <f t="shared" si="0"/>
        <v>3</v>
      </c>
      <c r="E15" s="36">
        <f t="shared" si="1"/>
        <v>166</v>
      </c>
      <c r="F15" s="36">
        <f t="shared" si="2"/>
        <v>42</v>
      </c>
      <c r="G15" s="36">
        <v>0</v>
      </c>
      <c r="H15" s="36">
        <v>36</v>
      </c>
      <c r="I15" s="36">
        <v>0</v>
      </c>
      <c r="J15" s="36">
        <v>0</v>
      </c>
      <c r="K15" s="36">
        <v>50</v>
      </c>
      <c r="L15" s="36">
        <v>80</v>
      </c>
      <c r="M15" s="36">
        <v>0</v>
      </c>
      <c r="N15" s="47">
        <v>0</v>
      </c>
      <c r="O15" s="30">
        <f t="shared" si="3"/>
        <v>0</v>
      </c>
      <c r="P15" s="30">
        <f t="shared" si="4"/>
        <v>0</v>
      </c>
      <c r="Q15" s="36">
        <v>12</v>
      </c>
      <c r="R15" s="36">
        <v>0</v>
      </c>
      <c r="S15" s="36">
        <v>0</v>
      </c>
      <c r="T15" s="36">
        <v>0</v>
      </c>
      <c r="U15" s="36">
        <v>16</v>
      </c>
      <c r="V15" s="36">
        <v>14</v>
      </c>
      <c r="W15" s="36">
        <v>0</v>
      </c>
      <c r="X15" s="30">
        <f t="shared" si="5"/>
        <v>0</v>
      </c>
      <c r="Y15" s="30">
        <f t="shared" si="6"/>
        <v>0</v>
      </c>
    </row>
    <row r="16" spans="1:25" s="38" customFormat="1" ht="11.25" customHeight="1">
      <c r="A16" s="55">
        <v>11</v>
      </c>
      <c r="B16" s="38" t="s">
        <v>595</v>
      </c>
      <c r="C16" s="38" t="s">
        <v>153</v>
      </c>
      <c r="D16" s="20">
        <f t="shared" si="0"/>
        <v>3</v>
      </c>
      <c r="E16" s="36">
        <f t="shared" si="1"/>
        <v>92</v>
      </c>
      <c r="F16" s="36">
        <f t="shared" si="2"/>
        <v>33</v>
      </c>
      <c r="G16" s="36">
        <v>26</v>
      </c>
      <c r="H16" s="36">
        <v>0</v>
      </c>
      <c r="I16" s="36">
        <v>40</v>
      </c>
      <c r="J16" s="36">
        <v>26</v>
      </c>
      <c r="K16" s="36">
        <v>0</v>
      </c>
      <c r="L16" s="36">
        <v>0</v>
      </c>
      <c r="M16" s="36">
        <v>0</v>
      </c>
      <c r="N16" s="47">
        <v>0</v>
      </c>
      <c r="O16" s="30">
        <f t="shared" si="3"/>
        <v>0</v>
      </c>
      <c r="P16" s="30">
        <f t="shared" si="4"/>
        <v>0</v>
      </c>
      <c r="Q16" s="36">
        <v>8</v>
      </c>
      <c r="R16" s="36">
        <v>0</v>
      </c>
      <c r="S16" s="36">
        <v>12</v>
      </c>
      <c r="T16" s="36">
        <v>13</v>
      </c>
      <c r="U16" s="36">
        <v>0</v>
      </c>
      <c r="V16" s="36">
        <v>0</v>
      </c>
      <c r="W16" s="36">
        <v>0</v>
      </c>
      <c r="X16" s="30">
        <f t="shared" si="5"/>
        <v>0</v>
      </c>
      <c r="Y16" s="30">
        <f t="shared" si="6"/>
        <v>0</v>
      </c>
    </row>
    <row r="17" spans="1:25" s="38" customFormat="1" ht="11.25" customHeight="1">
      <c r="A17" s="55">
        <v>12</v>
      </c>
      <c r="B17" s="35" t="s">
        <v>460</v>
      </c>
      <c r="C17" s="35" t="s">
        <v>461</v>
      </c>
      <c r="D17" s="20">
        <f t="shared" si="0"/>
        <v>3</v>
      </c>
      <c r="E17" s="36">
        <f t="shared" si="1"/>
        <v>90</v>
      </c>
      <c r="F17" s="36">
        <f t="shared" si="2"/>
        <v>24</v>
      </c>
      <c r="G17" s="36">
        <v>0</v>
      </c>
      <c r="H17" s="36">
        <v>26</v>
      </c>
      <c r="I17" s="36">
        <v>0</v>
      </c>
      <c r="J17" s="36">
        <v>24</v>
      </c>
      <c r="K17" s="36">
        <v>0</v>
      </c>
      <c r="L17" s="36">
        <v>40</v>
      </c>
      <c r="M17" s="36">
        <v>0</v>
      </c>
      <c r="N17" s="47">
        <v>0</v>
      </c>
      <c r="O17" s="30">
        <f t="shared" si="3"/>
        <v>0</v>
      </c>
      <c r="P17" s="30">
        <f t="shared" si="4"/>
        <v>0</v>
      </c>
      <c r="Q17" s="36">
        <v>0</v>
      </c>
      <c r="R17" s="36">
        <v>6</v>
      </c>
      <c r="S17" s="36">
        <v>0</v>
      </c>
      <c r="T17" s="36">
        <v>10</v>
      </c>
      <c r="U17" s="36">
        <v>0</v>
      </c>
      <c r="V17" s="36">
        <v>8</v>
      </c>
      <c r="W17" s="36">
        <v>0</v>
      </c>
      <c r="X17" s="30">
        <f t="shared" si="5"/>
        <v>0</v>
      </c>
      <c r="Y17" s="30">
        <f t="shared" si="6"/>
        <v>0</v>
      </c>
    </row>
    <row r="18" spans="1:25" s="38" customFormat="1" ht="11.25" customHeight="1">
      <c r="A18" s="55">
        <v>13</v>
      </c>
      <c r="B18" s="35" t="s">
        <v>601</v>
      </c>
      <c r="C18" s="35" t="s">
        <v>600</v>
      </c>
      <c r="D18" s="20">
        <f t="shared" si="0"/>
        <v>2</v>
      </c>
      <c r="E18" s="36">
        <f t="shared" si="1"/>
        <v>82</v>
      </c>
      <c r="F18" s="36">
        <f t="shared" si="2"/>
        <v>33</v>
      </c>
      <c r="G18" s="36">
        <v>0</v>
      </c>
      <c r="H18" s="36">
        <v>50</v>
      </c>
      <c r="I18" s="36">
        <v>0</v>
      </c>
      <c r="J18" s="36">
        <v>0</v>
      </c>
      <c r="K18" s="36">
        <v>32</v>
      </c>
      <c r="L18" s="36">
        <v>0</v>
      </c>
      <c r="M18" s="36">
        <v>0</v>
      </c>
      <c r="N18" s="105">
        <v>0</v>
      </c>
      <c r="O18" s="30">
        <f t="shared" si="3"/>
        <v>0</v>
      </c>
      <c r="P18" s="30">
        <f t="shared" si="4"/>
        <v>0</v>
      </c>
      <c r="Q18" s="36">
        <v>0</v>
      </c>
      <c r="R18" s="36">
        <v>20</v>
      </c>
      <c r="S18" s="36">
        <v>0</v>
      </c>
      <c r="T18" s="36">
        <v>0</v>
      </c>
      <c r="U18" s="36">
        <v>13</v>
      </c>
      <c r="V18" s="36">
        <v>0</v>
      </c>
      <c r="W18" s="36">
        <v>0</v>
      </c>
      <c r="X18" s="30">
        <f t="shared" si="5"/>
        <v>0</v>
      </c>
      <c r="Y18" s="30">
        <f t="shared" si="6"/>
        <v>0</v>
      </c>
    </row>
    <row r="19" spans="1:25" s="38" customFormat="1" ht="11.25" customHeight="1">
      <c r="A19" s="55">
        <v>14</v>
      </c>
      <c r="B19" s="38" t="s">
        <v>602</v>
      </c>
      <c r="C19" s="38" t="s">
        <v>603</v>
      </c>
      <c r="D19" s="20">
        <f t="shared" si="0"/>
        <v>1</v>
      </c>
      <c r="E19" s="36">
        <f t="shared" si="1"/>
        <v>45</v>
      </c>
      <c r="F19" s="36">
        <f t="shared" si="2"/>
        <v>16</v>
      </c>
      <c r="G19" s="36">
        <v>0</v>
      </c>
      <c r="H19" s="36">
        <v>45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105">
        <v>0</v>
      </c>
      <c r="O19" s="30">
        <f t="shared" si="3"/>
        <v>0</v>
      </c>
      <c r="P19" s="30">
        <f t="shared" si="4"/>
        <v>0</v>
      </c>
      <c r="Q19" s="36">
        <v>0</v>
      </c>
      <c r="R19" s="36">
        <v>16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0">
        <f t="shared" si="5"/>
        <v>0</v>
      </c>
      <c r="Y19" s="30">
        <f t="shared" si="6"/>
        <v>0</v>
      </c>
    </row>
    <row r="20" spans="1:25" ht="11.25" customHeight="1">
      <c r="A20" s="55">
        <v>15</v>
      </c>
      <c r="B20" s="38" t="s">
        <v>592</v>
      </c>
      <c r="C20" s="38" t="s">
        <v>243</v>
      </c>
      <c r="D20" s="20">
        <f t="shared" si="0"/>
        <v>1</v>
      </c>
      <c r="E20" s="36">
        <f t="shared" si="1"/>
        <v>40</v>
      </c>
      <c r="F20" s="36">
        <f t="shared" si="2"/>
        <v>14</v>
      </c>
      <c r="G20" s="36">
        <v>40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105">
        <v>0</v>
      </c>
      <c r="O20" s="30">
        <f t="shared" si="3"/>
        <v>0</v>
      </c>
      <c r="P20" s="30">
        <f t="shared" si="4"/>
        <v>0</v>
      </c>
      <c r="Q20" s="36">
        <v>14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0">
        <f t="shared" si="5"/>
        <v>0</v>
      </c>
      <c r="Y20" s="30">
        <f t="shared" si="6"/>
        <v>0</v>
      </c>
    </row>
    <row r="21" spans="1:25" ht="11.25" customHeight="1">
      <c r="A21" s="55">
        <v>16</v>
      </c>
      <c r="B21" s="38" t="s">
        <v>593</v>
      </c>
      <c r="C21" s="38" t="s">
        <v>244</v>
      </c>
      <c r="D21" s="20">
        <f t="shared" si="0"/>
        <v>1</v>
      </c>
      <c r="E21" s="36">
        <f t="shared" si="1"/>
        <v>36</v>
      </c>
      <c r="F21" s="36">
        <f t="shared" si="2"/>
        <v>12</v>
      </c>
      <c r="G21" s="36">
        <v>36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105">
        <v>0</v>
      </c>
      <c r="O21" s="30">
        <f t="shared" si="3"/>
        <v>0</v>
      </c>
      <c r="P21" s="30">
        <f t="shared" si="4"/>
        <v>0</v>
      </c>
      <c r="Q21" s="36">
        <v>12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0">
        <f t="shared" si="5"/>
        <v>0</v>
      </c>
      <c r="Y21" s="30">
        <f t="shared" si="6"/>
        <v>0</v>
      </c>
    </row>
    <row r="22" spans="1:25" ht="11.25" customHeight="1">
      <c r="A22" s="55">
        <v>17</v>
      </c>
      <c r="B22" s="35" t="s">
        <v>579</v>
      </c>
      <c r="C22" s="35" t="s">
        <v>576</v>
      </c>
      <c r="D22" s="20">
        <f t="shared" si="0"/>
        <v>1</v>
      </c>
      <c r="E22" s="36">
        <f t="shared" si="1"/>
        <v>29</v>
      </c>
      <c r="F22" s="36">
        <f t="shared" si="2"/>
        <v>13</v>
      </c>
      <c r="G22" s="36">
        <v>0</v>
      </c>
      <c r="H22" s="36">
        <v>0</v>
      </c>
      <c r="I22" s="36">
        <v>0</v>
      </c>
      <c r="J22" s="36">
        <v>29</v>
      </c>
      <c r="K22" s="36">
        <v>0</v>
      </c>
      <c r="L22" s="36">
        <v>0</v>
      </c>
      <c r="M22" s="36">
        <v>0</v>
      </c>
      <c r="N22" s="105">
        <v>0</v>
      </c>
      <c r="O22" s="30">
        <f t="shared" si="3"/>
        <v>0</v>
      </c>
      <c r="P22" s="30">
        <f t="shared" si="4"/>
        <v>0</v>
      </c>
      <c r="Q22" s="36">
        <v>0</v>
      </c>
      <c r="R22" s="36">
        <v>0</v>
      </c>
      <c r="S22" s="36">
        <v>0</v>
      </c>
      <c r="T22" s="36">
        <v>13</v>
      </c>
      <c r="U22" s="36">
        <v>0</v>
      </c>
      <c r="V22" s="36">
        <v>0</v>
      </c>
      <c r="W22" s="36">
        <v>0</v>
      </c>
      <c r="X22" s="30">
        <f t="shared" si="5"/>
        <v>0</v>
      </c>
      <c r="Y22" s="30">
        <f t="shared" si="6"/>
        <v>0</v>
      </c>
    </row>
    <row r="23" spans="1:25" ht="11.25" customHeight="1">
      <c r="A23" s="55">
        <v>18</v>
      </c>
      <c r="B23" s="38" t="s">
        <v>594</v>
      </c>
      <c r="C23" s="38" t="s">
        <v>245</v>
      </c>
      <c r="D23" s="20">
        <f t="shared" si="0"/>
        <v>1</v>
      </c>
      <c r="E23" s="36">
        <f t="shared" si="1"/>
        <v>29</v>
      </c>
      <c r="F23" s="36">
        <f t="shared" si="2"/>
        <v>12</v>
      </c>
      <c r="G23" s="36">
        <v>29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105">
        <v>0</v>
      </c>
      <c r="O23" s="30">
        <f t="shared" si="3"/>
        <v>0</v>
      </c>
      <c r="P23" s="30">
        <f t="shared" si="4"/>
        <v>0</v>
      </c>
      <c r="Q23" s="36">
        <v>12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0">
        <f t="shared" si="5"/>
        <v>0</v>
      </c>
      <c r="Y23" s="30">
        <f t="shared" si="6"/>
        <v>0</v>
      </c>
    </row>
    <row r="24" spans="1:25">
      <c r="A24" s="55">
        <v>19</v>
      </c>
      <c r="B24" s="38" t="s">
        <v>458</v>
      </c>
      <c r="C24" s="38" t="s">
        <v>459</v>
      </c>
      <c r="D24" s="20">
        <f t="shared" si="0"/>
        <v>1</v>
      </c>
      <c r="E24" s="36">
        <f t="shared" si="1"/>
        <v>29</v>
      </c>
      <c r="F24" s="36">
        <f t="shared" si="2"/>
        <v>12</v>
      </c>
      <c r="G24" s="36">
        <v>0</v>
      </c>
      <c r="H24" s="36">
        <v>29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105">
        <v>0</v>
      </c>
      <c r="O24" s="30">
        <f t="shared" si="3"/>
        <v>0</v>
      </c>
      <c r="P24" s="30">
        <f t="shared" si="4"/>
        <v>0</v>
      </c>
      <c r="Q24" s="36">
        <v>12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0">
        <f t="shared" si="5"/>
        <v>0</v>
      </c>
      <c r="Y24" s="30">
        <f t="shared" si="6"/>
        <v>0</v>
      </c>
    </row>
    <row r="25" spans="1:25">
      <c r="A25" s="55">
        <v>20</v>
      </c>
      <c r="B25" s="38"/>
      <c r="C25" s="38"/>
      <c r="D25" s="20">
        <f t="shared" ref="D25:D27" si="7">COUNTIF((G25:M25),"&gt;0")</f>
        <v>0</v>
      </c>
      <c r="E25" s="36" t="e">
        <f t="shared" ref="E25:E27" si="8">G25+H25+I25+J25+K25+L25+M25+O25+N25+P25</f>
        <v>#NUM!</v>
      </c>
      <c r="F25" s="36" t="e">
        <f t="shared" ref="F25:F27" si="9">Q25+R25+S25+T25+U25+V25+W25+X25+Y25</f>
        <v>#NUM!</v>
      </c>
      <c r="G25" s="36"/>
      <c r="H25" s="36"/>
      <c r="I25" s="36"/>
      <c r="J25" s="36"/>
      <c r="K25" s="36"/>
      <c r="L25" s="36"/>
      <c r="M25" s="36"/>
      <c r="N25" s="105"/>
      <c r="O25" s="30" t="e">
        <f t="shared" ref="O25:O27" si="10">0 - (SMALL((G25:M25),1))</f>
        <v>#NUM!</v>
      </c>
      <c r="P25" s="30" t="e">
        <f t="shared" ref="P25:P27" si="11">0 - (SMALL((G25:M25),2))</f>
        <v>#NUM!</v>
      </c>
      <c r="Q25" s="36"/>
      <c r="R25" s="36"/>
      <c r="S25" s="36"/>
      <c r="T25" s="36"/>
      <c r="U25" s="36"/>
      <c r="V25" s="36"/>
      <c r="W25" s="36"/>
      <c r="X25" s="30" t="e">
        <f t="shared" ref="X25:X27" si="12">0 - (SMALL((Q25:W25),1))</f>
        <v>#NUM!</v>
      </c>
      <c r="Y25" s="30" t="e">
        <f t="shared" ref="Y25:Y27" si="13">0 - (SMALL((Q25:W25),2))</f>
        <v>#NUM!</v>
      </c>
    </row>
    <row r="26" spans="1:25">
      <c r="A26" s="55">
        <v>21</v>
      </c>
      <c r="B26" s="35"/>
      <c r="C26" s="35"/>
      <c r="D26" s="20">
        <f t="shared" si="7"/>
        <v>0</v>
      </c>
      <c r="E26" s="36" t="e">
        <f t="shared" si="8"/>
        <v>#NUM!</v>
      </c>
      <c r="F26" s="36" t="e">
        <f t="shared" si="9"/>
        <v>#NUM!</v>
      </c>
      <c r="G26" s="36"/>
      <c r="H26" s="36"/>
      <c r="I26" s="36"/>
      <c r="J26" s="36"/>
      <c r="K26" s="36"/>
      <c r="L26" s="36"/>
      <c r="M26" s="36"/>
      <c r="N26" s="105"/>
      <c r="O26" s="30" t="e">
        <f t="shared" si="10"/>
        <v>#NUM!</v>
      </c>
      <c r="P26" s="30" t="e">
        <f t="shared" si="11"/>
        <v>#NUM!</v>
      </c>
      <c r="Q26" s="36"/>
      <c r="R26" s="36"/>
      <c r="S26" s="36"/>
      <c r="T26" s="36"/>
      <c r="U26" s="36"/>
      <c r="V26" s="36"/>
      <c r="W26" s="36"/>
      <c r="X26" s="30" t="e">
        <f t="shared" si="12"/>
        <v>#NUM!</v>
      </c>
      <c r="Y26" s="30" t="e">
        <f t="shared" si="13"/>
        <v>#NUM!</v>
      </c>
    </row>
    <row r="27" spans="1:25">
      <c r="A27" s="55">
        <v>22</v>
      </c>
      <c r="B27" s="38"/>
      <c r="C27" s="38"/>
      <c r="D27" s="20">
        <f t="shared" si="7"/>
        <v>0</v>
      </c>
      <c r="E27" s="36" t="e">
        <f t="shared" si="8"/>
        <v>#NUM!</v>
      </c>
      <c r="F27" s="36" t="e">
        <f t="shared" si="9"/>
        <v>#NUM!</v>
      </c>
      <c r="G27" s="36"/>
      <c r="H27" s="36"/>
      <c r="I27" s="36"/>
      <c r="J27" s="36"/>
      <c r="K27" s="36"/>
      <c r="L27" s="36"/>
      <c r="M27" s="36"/>
      <c r="N27" s="105"/>
      <c r="O27" s="30" t="e">
        <f t="shared" si="10"/>
        <v>#NUM!</v>
      </c>
      <c r="P27" s="30" t="e">
        <f t="shared" si="11"/>
        <v>#NUM!</v>
      </c>
      <c r="Q27" s="36"/>
      <c r="R27" s="36"/>
      <c r="S27" s="36"/>
      <c r="T27" s="36"/>
      <c r="U27" s="36"/>
      <c r="V27" s="36"/>
      <c r="W27" s="36"/>
      <c r="X27" s="30" t="e">
        <f t="shared" si="12"/>
        <v>#NUM!</v>
      </c>
      <c r="Y27" s="30" t="e">
        <f t="shared" si="13"/>
        <v>#NUM!</v>
      </c>
    </row>
  </sheetData>
  <sheetCalcPr fullCalcOnLoad="1"/>
  <sortState ref="B6:Y24">
    <sortCondition descending="1" ref="E6:E24"/>
    <sortCondition descending="1" ref="F6:F24"/>
  </sortState>
  <mergeCells count="2">
    <mergeCell ref="Q2:W2"/>
    <mergeCell ref="E3:F3"/>
  </mergeCells>
  <phoneticPr fontId="6" type="noConversion"/>
  <pageMargins left="0.75" right="0.75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20"/>
  <sheetViews>
    <sheetView zoomScale="125" zoomScaleNormal="80" zoomScalePageLayoutView="80" workbookViewId="0">
      <selection activeCell="E8" sqref="E8"/>
    </sheetView>
  </sheetViews>
  <sheetFormatPr baseColWidth="10" defaultRowHeight="12"/>
  <cols>
    <col min="1" max="1" width="3.6640625" customWidth="1"/>
    <col min="2" max="2" width="20.6640625" customWidth="1"/>
    <col min="3" max="3" width="18.6640625" customWidth="1"/>
    <col min="4" max="4" width="14.5" customWidth="1"/>
    <col min="5" max="6" width="8.6640625" customWidth="1"/>
    <col min="7" max="21" width="10.6640625" customWidth="1"/>
    <col min="22" max="23" width="11.5" customWidth="1"/>
  </cols>
  <sheetData>
    <row r="1" spans="1:25" ht="21">
      <c r="A1" s="56"/>
      <c r="B1" s="2" t="s">
        <v>10</v>
      </c>
      <c r="C1" s="1"/>
      <c r="D1" s="3"/>
      <c r="E1" s="4"/>
      <c r="F1" s="4"/>
      <c r="G1" s="1"/>
      <c r="H1" s="170">
        <f>COUNTIF(D6:D60,"7")</f>
        <v>0</v>
      </c>
      <c r="I1" s="170">
        <f>COUNTIF(D6:D60,"6")</f>
        <v>2</v>
      </c>
      <c r="J1" s="170">
        <f>COUNTIF(D6:D60,"5")</f>
        <v>0</v>
      </c>
      <c r="K1" s="170">
        <f>COUNTIF(D6:D60,"4")</f>
        <v>2</v>
      </c>
      <c r="L1" s="1"/>
      <c r="M1" s="1"/>
      <c r="N1" s="1"/>
      <c r="O1" s="5"/>
      <c r="P1" s="5"/>
    </row>
    <row r="2" spans="1:25" ht="13" thickBot="1">
      <c r="A2" s="57"/>
      <c r="B2" s="19">
        <f>COUNTA(B6:B86)</f>
        <v>12</v>
      </c>
      <c r="C2" s="19"/>
      <c r="D2" s="17"/>
      <c r="E2" s="18"/>
      <c r="F2" s="18"/>
      <c r="G2" s="19"/>
      <c r="H2" s="19"/>
      <c r="I2" s="19"/>
      <c r="J2" s="19"/>
      <c r="K2" s="19"/>
      <c r="L2" s="19"/>
      <c r="M2" s="19"/>
      <c r="N2" s="19"/>
      <c r="O2" s="29"/>
      <c r="P2" s="29"/>
      <c r="Q2" s="197" t="s">
        <v>586</v>
      </c>
      <c r="R2" s="197"/>
      <c r="S2" s="197"/>
      <c r="T2" s="197"/>
      <c r="U2" s="197"/>
      <c r="V2" s="197"/>
      <c r="W2" s="197"/>
      <c r="X2" s="19"/>
      <c r="Y2" s="19"/>
    </row>
    <row r="3" spans="1:25" ht="17">
      <c r="A3" s="58"/>
      <c r="B3" s="7" t="s">
        <v>183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2"/>
      <c r="O3" s="29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9"/>
      <c r="Y3" s="19"/>
    </row>
    <row r="4" spans="1:25" ht="10.5" customHeight="1">
      <c r="A4" s="58"/>
      <c r="B4" s="6"/>
      <c r="C4" s="6"/>
      <c r="D4" s="23"/>
      <c r="E4" s="24"/>
      <c r="F4" s="24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6" t="s">
        <v>165</v>
      </c>
      <c r="O4" s="29"/>
      <c r="P4" s="29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19"/>
      <c r="Y4" s="19"/>
    </row>
    <row r="5" spans="1:25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46" t="s">
        <v>170</v>
      </c>
      <c r="Y5" s="46" t="s">
        <v>170</v>
      </c>
    </row>
    <row r="6" spans="1:25" s="38" customFormat="1" ht="11.25" customHeight="1">
      <c r="A6" s="137">
        <v>1</v>
      </c>
      <c r="B6" s="38" t="s">
        <v>259</v>
      </c>
      <c r="C6" s="38" t="s">
        <v>153</v>
      </c>
      <c r="D6" s="20">
        <f t="shared" ref="D6:D17" si="0">COUNTIF((G6:M6),"&gt;0")</f>
        <v>6</v>
      </c>
      <c r="E6" s="36">
        <f t="shared" ref="E6:E17" si="1">G6+H6+I6+J6+K6+L6+M6+O6+N6+P6</f>
        <v>398</v>
      </c>
      <c r="F6" s="36">
        <f t="shared" ref="F6:F17" si="2">Q6+R6+S6+T6+U6+V6+W6+X6+Y6</f>
        <v>83</v>
      </c>
      <c r="G6" s="36">
        <v>80</v>
      </c>
      <c r="H6" s="36">
        <v>60</v>
      </c>
      <c r="I6" s="36">
        <v>100</v>
      </c>
      <c r="J6" s="36">
        <v>50</v>
      </c>
      <c r="K6" s="36">
        <v>0</v>
      </c>
      <c r="L6" s="36">
        <v>60</v>
      </c>
      <c r="M6" s="36">
        <v>80</v>
      </c>
      <c r="N6" s="47">
        <v>18</v>
      </c>
      <c r="O6" s="30">
        <f t="shared" ref="O6:O17" si="3">0 - (SMALL((G6:M6),1))</f>
        <v>0</v>
      </c>
      <c r="P6" s="30">
        <f t="shared" ref="P6:P17" si="4">0 - (SMALL((G6:M6),2))</f>
        <v>-50</v>
      </c>
      <c r="Q6" s="36">
        <v>16</v>
      </c>
      <c r="R6" s="36">
        <v>16</v>
      </c>
      <c r="S6" s="36">
        <v>18</v>
      </c>
      <c r="T6" s="36">
        <v>14</v>
      </c>
      <c r="U6" s="36">
        <v>0</v>
      </c>
      <c r="V6" s="36">
        <v>16</v>
      </c>
      <c r="W6" s="36">
        <v>17</v>
      </c>
      <c r="X6" s="30">
        <f t="shared" ref="X6:X17" si="5">0 - (SMALL((Q6:W6),1))</f>
        <v>0</v>
      </c>
      <c r="Y6" s="30">
        <f t="shared" ref="Y6:Y17" si="6">0 - (SMALL((Q6:W6),2))</f>
        <v>-14</v>
      </c>
    </row>
    <row r="7" spans="1:25" s="38" customFormat="1" ht="11.25" customHeight="1">
      <c r="A7" s="55">
        <v>2</v>
      </c>
      <c r="B7" s="38" t="s">
        <v>442</v>
      </c>
      <c r="C7" s="38" t="s">
        <v>267</v>
      </c>
      <c r="D7" s="20">
        <f t="shared" si="0"/>
        <v>4</v>
      </c>
      <c r="E7" s="36">
        <f t="shared" si="1"/>
        <v>360</v>
      </c>
      <c r="F7" s="36">
        <f t="shared" si="2"/>
        <v>64</v>
      </c>
      <c r="G7" s="36">
        <v>0</v>
      </c>
      <c r="H7" s="36">
        <v>40</v>
      </c>
      <c r="I7" s="36">
        <v>0</v>
      </c>
      <c r="J7" s="36">
        <v>100</v>
      </c>
      <c r="K7" s="36">
        <v>0</v>
      </c>
      <c r="L7" s="36">
        <v>100</v>
      </c>
      <c r="M7" s="36">
        <v>100</v>
      </c>
      <c r="N7" s="47">
        <v>20</v>
      </c>
      <c r="O7" s="30">
        <f t="shared" si="3"/>
        <v>0</v>
      </c>
      <c r="P7" s="30">
        <f t="shared" si="4"/>
        <v>0</v>
      </c>
      <c r="Q7" s="36">
        <v>0</v>
      </c>
      <c r="R7" s="36">
        <v>12</v>
      </c>
      <c r="S7" s="36">
        <v>0</v>
      </c>
      <c r="T7" s="36">
        <v>18</v>
      </c>
      <c r="U7" s="36">
        <v>0</v>
      </c>
      <c r="V7" s="36">
        <v>16</v>
      </c>
      <c r="W7" s="36">
        <v>18</v>
      </c>
      <c r="X7" s="30">
        <f t="shared" si="5"/>
        <v>0</v>
      </c>
      <c r="Y7" s="30">
        <f t="shared" si="6"/>
        <v>0</v>
      </c>
    </row>
    <row r="8" spans="1:25" s="38" customFormat="1" ht="11.25" customHeight="1">
      <c r="A8" s="134">
        <v>3</v>
      </c>
      <c r="B8" s="38" t="s">
        <v>261</v>
      </c>
      <c r="C8" s="38" t="s">
        <v>131</v>
      </c>
      <c r="D8" s="20">
        <f t="shared" si="0"/>
        <v>6</v>
      </c>
      <c r="E8" s="36">
        <f t="shared" si="1"/>
        <v>306</v>
      </c>
      <c r="F8" s="36">
        <f t="shared" si="2"/>
        <v>58</v>
      </c>
      <c r="G8" s="36">
        <v>50</v>
      </c>
      <c r="H8" s="36">
        <v>50</v>
      </c>
      <c r="I8" s="36">
        <v>80</v>
      </c>
      <c r="J8" s="36">
        <v>36</v>
      </c>
      <c r="K8" s="36">
        <v>50</v>
      </c>
      <c r="L8" s="36">
        <v>0</v>
      </c>
      <c r="M8" s="36">
        <v>60</v>
      </c>
      <c r="N8" s="47">
        <v>16</v>
      </c>
      <c r="O8" s="30">
        <f t="shared" si="3"/>
        <v>0</v>
      </c>
      <c r="P8" s="30">
        <f t="shared" si="4"/>
        <v>-36</v>
      </c>
      <c r="Q8" s="36">
        <v>10</v>
      </c>
      <c r="R8" s="36">
        <v>14</v>
      </c>
      <c r="S8" s="36">
        <v>12</v>
      </c>
      <c r="T8" s="36">
        <v>6</v>
      </c>
      <c r="U8" s="36">
        <v>9</v>
      </c>
      <c r="V8" s="36">
        <v>0</v>
      </c>
      <c r="W8" s="36">
        <v>13</v>
      </c>
      <c r="X8" s="30">
        <f t="shared" si="5"/>
        <v>0</v>
      </c>
      <c r="Y8" s="30">
        <f t="shared" si="6"/>
        <v>-6</v>
      </c>
    </row>
    <row r="9" spans="1:25" s="38" customFormat="1" ht="11.25" customHeight="1">
      <c r="A9" s="55">
        <v>4</v>
      </c>
      <c r="B9" s="35" t="s">
        <v>266</v>
      </c>
      <c r="C9" s="35" t="s">
        <v>267</v>
      </c>
      <c r="D9" s="20">
        <f t="shared" si="0"/>
        <v>4</v>
      </c>
      <c r="E9" s="36">
        <f t="shared" si="1"/>
        <v>250</v>
      </c>
      <c r="F9" s="36">
        <f t="shared" si="2"/>
        <v>41</v>
      </c>
      <c r="G9" s="36">
        <v>0</v>
      </c>
      <c r="H9" s="36">
        <v>80</v>
      </c>
      <c r="I9" s="36">
        <v>50</v>
      </c>
      <c r="J9" s="36">
        <v>40</v>
      </c>
      <c r="K9" s="36">
        <v>0</v>
      </c>
      <c r="L9" s="36">
        <v>80</v>
      </c>
      <c r="M9" s="36">
        <v>0</v>
      </c>
      <c r="N9" s="47">
        <v>0</v>
      </c>
      <c r="O9" s="30">
        <f t="shared" si="3"/>
        <v>0</v>
      </c>
      <c r="P9" s="30">
        <f t="shared" si="4"/>
        <v>0</v>
      </c>
      <c r="Q9" s="36">
        <v>0</v>
      </c>
      <c r="R9" s="36">
        <v>6</v>
      </c>
      <c r="S9" s="36">
        <v>8</v>
      </c>
      <c r="T9" s="36">
        <v>11</v>
      </c>
      <c r="U9" s="36">
        <v>0</v>
      </c>
      <c r="V9" s="36">
        <v>16</v>
      </c>
      <c r="W9" s="36">
        <v>0</v>
      </c>
      <c r="X9" s="30">
        <f t="shared" si="5"/>
        <v>0</v>
      </c>
      <c r="Y9" s="30">
        <f t="shared" si="6"/>
        <v>0</v>
      </c>
    </row>
    <row r="10" spans="1:25" s="38" customFormat="1" ht="11.25" customHeight="1">
      <c r="A10" s="55">
        <v>5</v>
      </c>
      <c r="B10" s="38" t="s">
        <v>264</v>
      </c>
      <c r="C10" s="38" t="s">
        <v>265</v>
      </c>
      <c r="D10" s="20">
        <f t="shared" si="0"/>
        <v>2</v>
      </c>
      <c r="E10" s="36">
        <f t="shared" si="1"/>
        <v>200</v>
      </c>
      <c r="F10" s="36">
        <f t="shared" si="2"/>
        <v>33</v>
      </c>
      <c r="G10" s="36">
        <v>0</v>
      </c>
      <c r="H10" s="36">
        <v>100</v>
      </c>
      <c r="I10" s="36">
        <v>0</v>
      </c>
      <c r="J10" s="36">
        <v>0</v>
      </c>
      <c r="K10" s="36">
        <v>100</v>
      </c>
      <c r="L10" s="36">
        <v>0</v>
      </c>
      <c r="M10" s="36">
        <v>0</v>
      </c>
      <c r="N10" s="47">
        <v>0</v>
      </c>
      <c r="O10" s="30">
        <f t="shared" si="3"/>
        <v>0</v>
      </c>
      <c r="P10" s="30">
        <f t="shared" si="4"/>
        <v>0</v>
      </c>
      <c r="Q10" s="36">
        <v>0</v>
      </c>
      <c r="R10" s="36">
        <v>18</v>
      </c>
      <c r="S10" s="36">
        <v>0</v>
      </c>
      <c r="T10" s="36">
        <v>0</v>
      </c>
      <c r="U10" s="36">
        <v>15</v>
      </c>
      <c r="V10" s="36">
        <v>0</v>
      </c>
      <c r="W10" s="36">
        <v>0</v>
      </c>
      <c r="X10" s="30">
        <f t="shared" si="5"/>
        <v>0</v>
      </c>
      <c r="Y10" s="30">
        <f t="shared" si="6"/>
        <v>0</v>
      </c>
    </row>
    <row r="11" spans="1:25" s="38" customFormat="1" ht="11.25" customHeight="1">
      <c r="A11" s="55">
        <v>6</v>
      </c>
      <c r="B11" s="38" t="s">
        <v>262</v>
      </c>
      <c r="C11" s="38" t="s">
        <v>227</v>
      </c>
      <c r="D11" s="20">
        <f t="shared" si="0"/>
        <v>3</v>
      </c>
      <c r="E11" s="36">
        <f t="shared" si="1"/>
        <v>170</v>
      </c>
      <c r="F11" s="36">
        <f t="shared" si="2"/>
        <v>31</v>
      </c>
      <c r="G11" s="36">
        <v>45</v>
      </c>
      <c r="H11" s="36">
        <v>0</v>
      </c>
      <c r="I11" s="36">
        <v>0</v>
      </c>
      <c r="J11" s="36">
        <v>45</v>
      </c>
      <c r="K11" s="36">
        <v>80</v>
      </c>
      <c r="L11" s="36">
        <v>0</v>
      </c>
      <c r="M11" s="36">
        <v>0</v>
      </c>
      <c r="N11" s="47">
        <v>0</v>
      </c>
      <c r="O11" s="30">
        <f t="shared" si="3"/>
        <v>0</v>
      </c>
      <c r="P11" s="30">
        <f t="shared" si="4"/>
        <v>0</v>
      </c>
      <c r="Q11" s="36">
        <v>6</v>
      </c>
      <c r="R11" s="36">
        <v>0</v>
      </c>
      <c r="S11" s="36">
        <v>0</v>
      </c>
      <c r="T11" s="36">
        <v>13</v>
      </c>
      <c r="U11" s="36">
        <v>12</v>
      </c>
      <c r="V11" s="36">
        <v>0</v>
      </c>
      <c r="W11" s="36">
        <v>0</v>
      </c>
      <c r="X11" s="30">
        <f t="shared" si="5"/>
        <v>0</v>
      </c>
      <c r="Y11" s="30">
        <f t="shared" si="6"/>
        <v>0</v>
      </c>
    </row>
    <row r="12" spans="1:25" s="38" customFormat="1" ht="11.25" customHeight="1">
      <c r="A12" s="55">
        <v>7</v>
      </c>
      <c r="B12" s="38" t="s">
        <v>440</v>
      </c>
      <c r="C12" s="38" t="s">
        <v>441</v>
      </c>
      <c r="D12" s="20">
        <f t="shared" si="0"/>
        <v>2</v>
      </c>
      <c r="E12" s="36">
        <f t="shared" si="1"/>
        <v>125</v>
      </c>
      <c r="F12" s="36">
        <f t="shared" si="2"/>
        <v>34</v>
      </c>
      <c r="G12" s="36">
        <v>0</v>
      </c>
      <c r="H12" s="36">
        <v>45</v>
      </c>
      <c r="I12" s="36">
        <v>0</v>
      </c>
      <c r="J12" s="36">
        <v>80</v>
      </c>
      <c r="K12" s="36">
        <v>0</v>
      </c>
      <c r="L12" s="36">
        <v>0</v>
      </c>
      <c r="M12" s="36">
        <v>0</v>
      </c>
      <c r="N12" s="47">
        <v>0</v>
      </c>
      <c r="O12" s="30">
        <f t="shared" si="3"/>
        <v>0</v>
      </c>
      <c r="P12" s="30">
        <f t="shared" si="4"/>
        <v>0</v>
      </c>
      <c r="Q12" s="36">
        <v>0</v>
      </c>
      <c r="R12" s="36">
        <v>16</v>
      </c>
      <c r="S12" s="36">
        <v>0</v>
      </c>
      <c r="T12" s="36">
        <v>18</v>
      </c>
      <c r="U12" s="36">
        <v>0</v>
      </c>
      <c r="V12" s="36">
        <v>0</v>
      </c>
      <c r="W12" s="36">
        <v>0</v>
      </c>
      <c r="X12" s="30">
        <f t="shared" si="5"/>
        <v>0</v>
      </c>
      <c r="Y12" s="30">
        <f t="shared" si="6"/>
        <v>0</v>
      </c>
    </row>
    <row r="13" spans="1:25" s="38" customFormat="1" ht="11.25" customHeight="1">
      <c r="A13" s="5">
        <v>8</v>
      </c>
      <c r="B13" s="38" t="s">
        <v>260</v>
      </c>
      <c r="C13" s="38" t="s">
        <v>146</v>
      </c>
      <c r="D13" s="20">
        <f t="shared" si="0"/>
        <v>2</v>
      </c>
      <c r="E13" s="36">
        <f t="shared" si="1"/>
        <v>120</v>
      </c>
      <c r="F13" s="36">
        <f t="shared" si="2"/>
        <v>31</v>
      </c>
      <c r="G13" s="36">
        <v>60</v>
      </c>
      <c r="H13" s="36">
        <v>0</v>
      </c>
      <c r="I13" s="36">
        <v>0</v>
      </c>
      <c r="J13" s="36">
        <v>60</v>
      </c>
      <c r="K13" s="36">
        <v>0</v>
      </c>
      <c r="L13" s="36">
        <v>0</v>
      </c>
      <c r="M13" s="36">
        <v>0</v>
      </c>
      <c r="N13" s="47">
        <v>0</v>
      </c>
      <c r="O13" s="30">
        <f t="shared" si="3"/>
        <v>0</v>
      </c>
      <c r="P13" s="30">
        <f t="shared" si="4"/>
        <v>0</v>
      </c>
      <c r="Q13" s="36">
        <v>16</v>
      </c>
      <c r="R13" s="36">
        <v>0</v>
      </c>
      <c r="S13" s="36">
        <v>0</v>
      </c>
      <c r="T13" s="36">
        <v>15</v>
      </c>
      <c r="U13" s="36">
        <v>0</v>
      </c>
      <c r="V13" s="36">
        <v>0</v>
      </c>
      <c r="W13" s="36">
        <v>0</v>
      </c>
      <c r="X13" s="30">
        <f t="shared" si="5"/>
        <v>0</v>
      </c>
      <c r="Y13" s="30">
        <f t="shared" si="6"/>
        <v>0</v>
      </c>
    </row>
    <row r="14" spans="1:25" s="38" customFormat="1" ht="11.25" customHeight="1">
      <c r="A14" s="55">
        <v>9</v>
      </c>
      <c r="B14" s="38" t="s">
        <v>263</v>
      </c>
      <c r="C14" s="38" t="s">
        <v>239</v>
      </c>
      <c r="D14" s="20">
        <f t="shared" si="0"/>
        <v>2</v>
      </c>
      <c r="E14" s="36">
        <f t="shared" si="1"/>
        <v>100</v>
      </c>
      <c r="F14" s="36">
        <f t="shared" si="2"/>
        <v>31</v>
      </c>
      <c r="G14" s="36">
        <v>40</v>
      </c>
      <c r="H14" s="36">
        <v>0</v>
      </c>
      <c r="I14" s="36">
        <v>0</v>
      </c>
      <c r="J14" s="36">
        <v>0</v>
      </c>
      <c r="K14" s="36">
        <v>60</v>
      </c>
      <c r="L14" s="36">
        <v>0</v>
      </c>
      <c r="M14" s="36">
        <v>0</v>
      </c>
      <c r="N14" s="47">
        <v>0</v>
      </c>
      <c r="O14" s="30">
        <f t="shared" si="3"/>
        <v>0</v>
      </c>
      <c r="P14" s="30">
        <f t="shared" si="4"/>
        <v>0</v>
      </c>
      <c r="Q14" s="36">
        <v>16</v>
      </c>
      <c r="R14" s="36">
        <v>0</v>
      </c>
      <c r="S14" s="36">
        <v>0</v>
      </c>
      <c r="T14" s="36">
        <v>0</v>
      </c>
      <c r="U14" s="36">
        <v>15</v>
      </c>
      <c r="V14" s="36">
        <v>0</v>
      </c>
      <c r="W14" s="36">
        <v>0</v>
      </c>
      <c r="X14" s="30">
        <f t="shared" si="5"/>
        <v>0</v>
      </c>
      <c r="Y14" s="30">
        <f t="shared" si="6"/>
        <v>0</v>
      </c>
    </row>
    <row r="15" spans="1:25" s="38" customFormat="1" ht="11.25" customHeight="1">
      <c r="A15" s="5">
        <v>10</v>
      </c>
      <c r="B15" s="38" t="s">
        <v>258</v>
      </c>
      <c r="C15" s="38" t="s">
        <v>134</v>
      </c>
      <c r="D15" s="20">
        <f t="shared" si="0"/>
        <v>1</v>
      </c>
      <c r="E15" s="36">
        <f t="shared" si="1"/>
        <v>100</v>
      </c>
      <c r="F15" s="36">
        <f t="shared" si="2"/>
        <v>20</v>
      </c>
      <c r="G15" s="36">
        <v>100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47">
        <v>0</v>
      </c>
      <c r="O15" s="30">
        <f t="shared" si="3"/>
        <v>0</v>
      </c>
      <c r="P15" s="30">
        <f t="shared" si="4"/>
        <v>0</v>
      </c>
      <c r="Q15" s="36">
        <v>20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0">
        <f t="shared" si="5"/>
        <v>0</v>
      </c>
      <c r="Y15" s="30">
        <f t="shared" si="6"/>
        <v>0</v>
      </c>
    </row>
    <row r="16" spans="1:25" s="38" customFormat="1" ht="11.25" customHeight="1">
      <c r="A16" s="5">
        <v>11</v>
      </c>
      <c r="B16" s="38" t="s">
        <v>443</v>
      </c>
      <c r="C16" s="38" t="s">
        <v>444</v>
      </c>
      <c r="D16" s="20">
        <f t="shared" si="0"/>
        <v>2</v>
      </c>
      <c r="E16" s="36">
        <f t="shared" si="1"/>
        <v>96</v>
      </c>
      <c r="F16" s="36">
        <f t="shared" si="2"/>
        <v>22</v>
      </c>
      <c r="G16" s="36">
        <v>0</v>
      </c>
      <c r="H16" s="36">
        <v>36</v>
      </c>
      <c r="I16" s="36">
        <v>60</v>
      </c>
      <c r="J16" s="36">
        <v>0</v>
      </c>
      <c r="K16" s="36">
        <v>0</v>
      </c>
      <c r="L16" s="36">
        <v>0</v>
      </c>
      <c r="M16" s="36">
        <v>0</v>
      </c>
      <c r="N16" s="47">
        <v>0</v>
      </c>
      <c r="O16" s="30">
        <f t="shared" si="3"/>
        <v>0</v>
      </c>
      <c r="P16" s="30">
        <f t="shared" si="4"/>
        <v>0</v>
      </c>
      <c r="Q16" s="36">
        <v>0</v>
      </c>
      <c r="R16" s="36">
        <v>8</v>
      </c>
      <c r="S16" s="36">
        <v>14</v>
      </c>
      <c r="T16" s="36">
        <v>0</v>
      </c>
      <c r="U16" s="36">
        <v>0</v>
      </c>
      <c r="V16" s="36">
        <v>0</v>
      </c>
      <c r="W16" s="36">
        <v>0</v>
      </c>
      <c r="X16" s="30">
        <f t="shared" si="5"/>
        <v>0</v>
      </c>
      <c r="Y16" s="30">
        <f t="shared" si="6"/>
        <v>0</v>
      </c>
    </row>
    <row r="17" spans="1:25" s="38" customFormat="1" ht="11.25" customHeight="1">
      <c r="A17" s="5">
        <v>12</v>
      </c>
      <c r="B17" s="38" t="s">
        <v>506</v>
      </c>
      <c r="C17" s="38" t="s">
        <v>131</v>
      </c>
      <c r="D17" s="20">
        <f t="shared" si="0"/>
        <v>1</v>
      </c>
      <c r="E17" s="36">
        <f t="shared" si="1"/>
        <v>45</v>
      </c>
      <c r="F17" s="36">
        <f t="shared" si="2"/>
        <v>6</v>
      </c>
      <c r="G17" s="36">
        <v>0</v>
      </c>
      <c r="H17" s="36">
        <v>0</v>
      </c>
      <c r="I17" s="36">
        <v>45</v>
      </c>
      <c r="J17" s="36">
        <v>0</v>
      </c>
      <c r="K17" s="36">
        <v>0</v>
      </c>
      <c r="L17" s="36">
        <v>0</v>
      </c>
      <c r="M17" s="36">
        <v>0</v>
      </c>
      <c r="N17" s="47">
        <v>0</v>
      </c>
      <c r="O17" s="30">
        <f t="shared" si="3"/>
        <v>0</v>
      </c>
      <c r="P17" s="30">
        <f t="shared" si="4"/>
        <v>0</v>
      </c>
      <c r="Q17" s="36">
        <v>0</v>
      </c>
      <c r="R17" s="36">
        <v>0</v>
      </c>
      <c r="S17" s="36">
        <v>6</v>
      </c>
      <c r="T17" s="36">
        <v>0</v>
      </c>
      <c r="U17" s="36">
        <v>0</v>
      </c>
      <c r="V17" s="36">
        <v>0</v>
      </c>
      <c r="W17" s="36">
        <v>0</v>
      </c>
      <c r="X17" s="30">
        <f t="shared" si="5"/>
        <v>0</v>
      </c>
      <c r="Y17" s="30">
        <f t="shared" si="6"/>
        <v>0</v>
      </c>
    </row>
    <row r="18" spans="1:25" s="38" customFormat="1" ht="11.25" customHeight="1">
      <c r="A18" s="5">
        <v>13</v>
      </c>
      <c r="D18" s="20">
        <f t="shared" ref="D18" si="7">COUNTIF((G18:M18),"&gt;0")</f>
        <v>0</v>
      </c>
      <c r="E18" s="36" t="e">
        <f t="shared" ref="E18" si="8">G18+H18+I18+J18+K18+L18+M18+O18+N18+P18</f>
        <v>#NUM!</v>
      </c>
      <c r="F18" s="36" t="e">
        <f t="shared" ref="F18" si="9">Q18+R18+S18+T18+U18+V18+W18+X18+Y18</f>
        <v>#NUM!</v>
      </c>
      <c r="G18" s="36"/>
      <c r="H18" s="36"/>
      <c r="I18" s="36"/>
      <c r="J18" s="36"/>
      <c r="K18" s="36"/>
      <c r="L18" s="36"/>
      <c r="M18" s="36"/>
      <c r="N18" s="47"/>
      <c r="O18" s="30" t="e">
        <f t="shared" ref="O18" si="10">0 - (SMALL((G18:M18),1))</f>
        <v>#NUM!</v>
      </c>
      <c r="P18" s="30" t="e">
        <f t="shared" ref="P18" si="11">0 - (SMALL((G18:M18),2))</f>
        <v>#NUM!</v>
      </c>
      <c r="Q18" s="36"/>
      <c r="R18" s="36"/>
      <c r="S18" s="36"/>
      <c r="T18" s="36"/>
      <c r="U18" s="36"/>
      <c r="V18" s="36"/>
      <c r="W18" s="36"/>
      <c r="X18" s="30" t="e">
        <f t="shared" ref="X18" si="12">0 - (SMALL((Q18:W18),1))</f>
        <v>#NUM!</v>
      </c>
      <c r="Y18" s="30" t="e">
        <f t="shared" ref="Y18" si="13">0 - (SMALL((Q18:W18),2))</f>
        <v>#NUM!</v>
      </c>
    </row>
    <row r="19" spans="1:25">
      <c r="A19" s="5">
        <v>14</v>
      </c>
      <c r="B19" s="38"/>
      <c r="C19" s="38"/>
      <c r="D19" s="20">
        <f t="shared" ref="D19:D20" si="14">COUNTIF((G19:M19),"&gt;0")</f>
        <v>0</v>
      </c>
      <c r="E19" s="36" t="e">
        <f t="shared" ref="E19:E20" si="15">G19+H19+I19+J19+K19+L19+M19+O19+N19+P19</f>
        <v>#NUM!</v>
      </c>
      <c r="F19" s="36" t="e">
        <f t="shared" ref="F19:F20" si="16">Q19+R19+S19+T19+U19+V19+W19+X19+Y19</f>
        <v>#NUM!</v>
      </c>
      <c r="G19" s="36"/>
      <c r="H19" s="36"/>
      <c r="I19" s="36"/>
      <c r="J19" s="36"/>
      <c r="K19" s="36"/>
      <c r="L19" s="36"/>
      <c r="M19" s="36"/>
      <c r="N19" s="47"/>
      <c r="O19" s="30" t="e">
        <f t="shared" ref="O19:O20" si="17">0 - (SMALL((G19:M19),1))</f>
        <v>#NUM!</v>
      </c>
      <c r="P19" s="30" t="e">
        <f t="shared" ref="P19:P20" si="18">0 - (SMALL((G19:M19),2))</f>
        <v>#NUM!</v>
      </c>
      <c r="Q19" s="36"/>
      <c r="R19" s="36"/>
      <c r="S19" s="36"/>
      <c r="T19" s="36"/>
      <c r="U19" s="36"/>
      <c r="V19" s="36"/>
      <c r="W19" s="36"/>
      <c r="X19" s="30" t="e">
        <f t="shared" ref="X19:X20" si="19">0 - (SMALL((Q19:W19),1))</f>
        <v>#NUM!</v>
      </c>
      <c r="Y19" s="30" t="e">
        <f t="shared" ref="Y19:Y20" si="20">0 - (SMALL((Q19:W19),2))</f>
        <v>#NUM!</v>
      </c>
    </row>
    <row r="20" spans="1:25">
      <c r="A20" s="5">
        <v>15</v>
      </c>
      <c r="B20" s="38"/>
      <c r="C20" s="38"/>
      <c r="D20" s="20">
        <f t="shared" si="14"/>
        <v>0</v>
      </c>
      <c r="E20" s="36" t="e">
        <f t="shared" si="15"/>
        <v>#NUM!</v>
      </c>
      <c r="F20" s="36" t="e">
        <f t="shared" si="16"/>
        <v>#NUM!</v>
      </c>
      <c r="G20" s="36"/>
      <c r="H20" s="36"/>
      <c r="I20" s="36"/>
      <c r="J20" s="36"/>
      <c r="K20" s="36"/>
      <c r="L20" s="36"/>
      <c r="M20" s="36"/>
      <c r="N20" s="47"/>
      <c r="O20" s="30" t="e">
        <f t="shared" si="17"/>
        <v>#NUM!</v>
      </c>
      <c r="P20" s="30" t="e">
        <f t="shared" si="18"/>
        <v>#NUM!</v>
      </c>
      <c r="Q20" s="36"/>
      <c r="R20" s="36"/>
      <c r="S20" s="36"/>
      <c r="T20" s="36"/>
      <c r="U20" s="36"/>
      <c r="V20" s="36"/>
      <c r="W20" s="36"/>
      <c r="X20" s="30" t="e">
        <f t="shared" si="19"/>
        <v>#NUM!</v>
      </c>
      <c r="Y20" s="30" t="e">
        <f t="shared" si="20"/>
        <v>#NUM!</v>
      </c>
    </row>
  </sheetData>
  <sheetCalcPr fullCalcOnLoad="1"/>
  <sortState ref="B6:Y17">
    <sortCondition descending="1" ref="E6:E17"/>
    <sortCondition descending="1" ref="F6:F17"/>
  </sortState>
  <mergeCells count="2">
    <mergeCell ref="Q2:W2"/>
    <mergeCell ref="E3:F3"/>
  </mergeCells>
  <phoneticPr fontId="6" type="noConversion"/>
  <pageMargins left="0.75" right="0.75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22"/>
  <sheetViews>
    <sheetView zoomScale="125" zoomScaleNormal="90" zoomScalePageLayoutView="90" workbookViewId="0">
      <selection activeCell="E6" sqref="E6"/>
    </sheetView>
  </sheetViews>
  <sheetFormatPr baseColWidth="10" defaultRowHeight="12"/>
  <cols>
    <col min="1" max="1" width="3.6640625" customWidth="1"/>
    <col min="2" max="2" width="21.5" customWidth="1"/>
    <col min="3" max="3" width="18.6640625" customWidth="1"/>
    <col min="4" max="4" width="13.5" customWidth="1"/>
    <col min="5" max="5" width="9.33203125" customWidth="1"/>
    <col min="6" max="6" width="8.5" customWidth="1"/>
    <col min="7" max="10" width="10.6640625" customWidth="1"/>
    <col min="11" max="12" width="10" customWidth="1"/>
    <col min="13" max="14" width="10.6640625" customWidth="1"/>
    <col min="15" max="15" width="8" customWidth="1"/>
    <col min="16" max="16" width="8.1640625" customWidth="1"/>
    <col min="17" max="20" width="10.6640625" customWidth="1"/>
    <col min="21" max="21" width="9.5" customWidth="1"/>
    <col min="22" max="22" width="9.33203125" customWidth="1"/>
    <col min="23" max="23" width="11.5" customWidth="1"/>
  </cols>
  <sheetData>
    <row r="1" spans="1:25" ht="21">
      <c r="A1" s="1"/>
      <c r="B1" s="2" t="s">
        <v>10</v>
      </c>
      <c r="C1" s="1"/>
      <c r="D1" s="3"/>
      <c r="E1" s="4"/>
      <c r="F1" s="4"/>
      <c r="G1" s="1"/>
      <c r="H1" s="170">
        <f>COUNTIF(D6:D60,"7")</f>
        <v>0</v>
      </c>
      <c r="I1" s="170">
        <f>COUNTIF(D6:D60,"6")</f>
        <v>0</v>
      </c>
      <c r="J1" s="170">
        <f>COUNTIF(D6:D60,"5")</f>
        <v>1</v>
      </c>
      <c r="K1" s="170">
        <f>COUNTIF(D6:D60,"4")</f>
        <v>1</v>
      </c>
      <c r="L1" s="1"/>
      <c r="M1" s="1"/>
      <c r="N1" s="1"/>
      <c r="O1" s="5"/>
      <c r="P1" s="5"/>
    </row>
    <row r="2" spans="1:25" ht="13" thickBot="1">
      <c r="A2" s="19"/>
      <c r="B2" s="19">
        <f>COUNTA(B6:B86)</f>
        <v>11</v>
      </c>
      <c r="C2" s="19"/>
      <c r="D2" s="17"/>
      <c r="E2" s="18"/>
      <c r="F2" s="18"/>
      <c r="G2" s="19"/>
      <c r="H2" s="19"/>
      <c r="I2" s="19"/>
      <c r="J2" s="19"/>
      <c r="K2" s="19"/>
      <c r="L2" s="19"/>
      <c r="M2" s="19"/>
      <c r="N2" s="19"/>
      <c r="O2" s="29"/>
      <c r="P2" s="29"/>
      <c r="Q2" s="197" t="s">
        <v>586</v>
      </c>
      <c r="R2" s="197"/>
      <c r="S2" s="197"/>
      <c r="T2" s="197"/>
      <c r="U2" s="197"/>
      <c r="V2" s="197"/>
      <c r="W2" s="197"/>
      <c r="X2" s="19"/>
      <c r="Y2" s="19"/>
    </row>
    <row r="3" spans="1:25" ht="17">
      <c r="A3" s="6"/>
      <c r="B3" s="7" t="s">
        <v>207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2"/>
      <c r="O3" s="29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9"/>
      <c r="Y3" s="19"/>
    </row>
    <row r="4" spans="1:25" ht="8.25" customHeight="1">
      <c r="A4" s="6"/>
      <c r="B4" s="6"/>
      <c r="C4" s="6"/>
      <c r="D4" s="23"/>
      <c r="E4" s="24"/>
      <c r="F4" s="24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6" t="s">
        <v>165</v>
      </c>
      <c r="O4" s="29"/>
      <c r="P4" s="29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19"/>
      <c r="Y4" s="19"/>
    </row>
    <row r="5" spans="1:25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46" t="s">
        <v>170</v>
      </c>
      <c r="Y5" s="46" t="s">
        <v>170</v>
      </c>
    </row>
    <row r="6" spans="1:25" s="38" customFormat="1" ht="11.25" customHeight="1">
      <c r="A6" s="34">
        <v>1</v>
      </c>
      <c r="B6" s="38" t="s">
        <v>421</v>
      </c>
      <c r="C6" s="38" t="s">
        <v>445</v>
      </c>
      <c r="D6" s="20">
        <f t="shared" ref="D6:D16" si="0">COUNTIF((G6:M6),"&gt;0")</f>
        <v>5</v>
      </c>
      <c r="E6" s="36">
        <f t="shared" ref="E6:E16" si="1">G6+H6+I6+J6+K6+L6+M6+O6+N6+P6</f>
        <v>404</v>
      </c>
      <c r="F6" s="36">
        <f t="shared" ref="F6:F16" si="2">Q6+R6+S6+T6+U6+V6+W6+X6+Y6</f>
        <v>67</v>
      </c>
      <c r="G6" s="36">
        <v>100</v>
      </c>
      <c r="H6" s="36">
        <v>60</v>
      </c>
      <c r="I6" s="36">
        <v>100</v>
      </c>
      <c r="J6" s="36">
        <v>80</v>
      </c>
      <c r="K6" s="36">
        <v>0</v>
      </c>
      <c r="L6" s="36">
        <v>0</v>
      </c>
      <c r="M6" s="36">
        <v>50</v>
      </c>
      <c r="N6" s="47">
        <v>14</v>
      </c>
      <c r="O6" s="30">
        <f t="shared" ref="O6:O16" si="3">0 - (SMALL((G6:M6),1))</f>
        <v>0</v>
      </c>
      <c r="P6" s="30">
        <f t="shared" ref="P6:P16" si="4">0 - (SMALL((G6:M6),2))</f>
        <v>0</v>
      </c>
      <c r="Q6" s="36">
        <v>12</v>
      </c>
      <c r="R6" s="36">
        <v>14</v>
      </c>
      <c r="S6" s="36">
        <v>14</v>
      </c>
      <c r="T6" s="36">
        <v>18</v>
      </c>
      <c r="U6" s="36">
        <v>0</v>
      </c>
      <c r="V6" s="36">
        <v>0</v>
      </c>
      <c r="W6" s="36">
        <v>9</v>
      </c>
      <c r="X6" s="30">
        <f t="shared" ref="X6:X16" si="5">0 - (SMALL((Q6:W6),1))</f>
        <v>0</v>
      </c>
      <c r="Y6" s="30">
        <f t="shared" ref="Y6:Y16" si="6">0 - (SMALL((Q6:W6),2))</f>
        <v>0</v>
      </c>
    </row>
    <row r="7" spans="1:25" s="38" customFormat="1" ht="11.25" customHeight="1">
      <c r="A7" s="35">
        <v>2</v>
      </c>
      <c r="B7" s="38" t="s">
        <v>422</v>
      </c>
      <c r="C7" s="38" t="s">
        <v>151</v>
      </c>
      <c r="D7" s="20">
        <f t="shared" si="0"/>
        <v>4</v>
      </c>
      <c r="E7" s="36">
        <f t="shared" si="1"/>
        <v>251</v>
      </c>
      <c r="F7" s="36">
        <f t="shared" si="2"/>
        <v>56</v>
      </c>
      <c r="G7" s="36">
        <v>80</v>
      </c>
      <c r="H7" s="36">
        <v>0</v>
      </c>
      <c r="I7" s="36">
        <v>50</v>
      </c>
      <c r="J7" s="36">
        <v>45</v>
      </c>
      <c r="K7" s="36">
        <v>0</v>
      </c>
      <c r="L7" s="36">
        <v>0</v>
      </c>
      <c r="M7" s="36">
        <v>60</v>
      </c>
      <c r="N7" s="47">
        <v>16</v>
      </c>
      <c r="O7" s="30">
        <f t="shared" si="3"/>
        <v>0</v>
      </c>
      <c r="P7" s="30">
        <f t="shared" si="4"/>
        <v>0</v>
      </c>
      <c r="Q7" s="36">
        <v>16</v>
      </c>
      <c r="R7" s="36">
        <v>0</v>
      </c>
      <c r="S7" s="36">
        <v>8</v>
      </c>
      <c r="T7" s="36">
        <v>16</v>
      </c>
      <c r="U7" s="36">
        <v>0</v>
      </c>
      <c r="V7" s="36">
        <v>0</v>
      </c>
      <c r="W7" s="36">
        <v>16</v>
      </c>
      <c r="X7" s="30">
        <f t="shared" si="5"/>
        <v>0</v>
      </c>
      <c r="Y7" s="30">
        <f t="shared" si="6"/>
        <v>0</v>
      </c>
    </row>
    <row r="8" spans="1:25" s="38" customFormat="1" ht="11.25" customHeight="1">
      <c r="A8" s="35">
        <v>3</v>
      </c>
      <c r="B8" s="38" t="s">
        <v>423</v>
      </c>
      <c r="C8" s="38" t="s">
        <v>132</v>
      </c>
      <c r="D8" s="20">
        <f t="shared" si="0"/>
        <v>3</v>
      </c>
      <c r="E8" s="36">
        <f t="shared" si="1"/>
        <v>208</v>
      </c>
      <c r="F8" s="36">
        <f t="shared" si="2"/>
        <v>46</v>
      </c>
      <c r="G8" s="36">
        <v>60</v>
      </c>
      <c r="H8" s="36">
        <v>0</v>
      </c>
      <c r="I8" s="36">
        <v>0</v>
      </c>
      <c r="J8" s="36">
        <v>50</v>
      </c>
      <c r="K8" s="36">
        <v>0</v>
      </c>
      <c r="L8" s="36">
        <v>0</v>
      </c>
      <c r="M8" s="36">
        <v>80</v>
      </c>
      <c r="N8" s="47">
        <v>18</v>
      </c>
      <c r="O8" s="30">
        <f t="shared" si="3"/>
        <v>0</v>
      </c>
      <c r="P8" s="30">
        <f t="shared" si="4"/>
        <v>0</v>
      </c>
      <c r="Q8" s="36">
        <v>14</v>
      </c>
      <c r="R8" s="36">
        <v>0</v>
      </c>
      <c r="S8" s="36">
        <v>0</v>
      </c>
      <c r="T8" s="36">
        <v>17</v>
      </c>
      <c r="U8" s="36">
        <v>0</v>
      </c>
      <c r="V8" s="36">
        <v>0</v>
      </c>
      <c r="W8" s="36">
        <v>15</v>
      </c>
      <c r="X8" s="30">
        <f t="shared" si="5"/>
        <v>0</v>
      </c>
      <c r="Y8" s="30">
        <f t="shared" si="6"/>
        <v>0</v>
      </c>
    </row>
    <row r="9" spans="1:25" s="38" customFormat="1" ht="11.25" customHeight="1">
      <c r="A9" s="35">
        <v>4</v>
      </c>
      <c r="B9" s="35" t="s">
        <v>424</v>
      </c>
      <c r="C9" s="35" t="s">
        <v>304</v>
      </c>
      <c r="D9" s="20">
        <f t="shared" si="0"/>
        <v>2</v>
      </c>
      <c r="E9" s="36">
        <f t="shared" si="1"/>
        <v>200</v>
      </c>
      <c r="F9" s="36">
        <f t="shared" si="2"/>
        <v>32</v>
      </c>
      <c r="G9" s="36">
        <v>0</v>
      </c>
      <c r="H9" s="36">
        <v>100</v>
      </c>
      <c r="I9" s="36">
        <v>0</v>
      </c>
      <c r="J9" s="36">
        <v>0</v>
      </c>
      <c r="K9" s="36">
        <v>0</v>
      </c>
      <c r="L9" s="36">
        <v>100</v>
      </c>
      <c r="M9" s="36">
        <v>0</v>
      </c>
      <c r="N9" s="47">
        <v>0</v>
      </c>
      <c r="O9" s="30">
        <f t="shared" si="3"/>
        <v>0</v>
      </c>
      <c r="P9" s="30">
        <f t="shared" si="4"/>
        <v>0</v>
      </c>
      <c r="Q9" s="36">
        <v>0</v>
      </c>
      <c r="R9" s="36">
        <v>18</v>
      </c>
      <c r="S9" s="36">
        <v>0</v>
      </c>
      <c r="T9" s="36">
        <v>0</v>
      </c>
      <c r="U9" s="36">
        <v>0</v>
      </c>
      <c r="V9" s="36">
        <v>14</v>
      </c>
      <c r="W9" s="36">
        <v>0</v>
      </c>
      <c r="X9" s="30">
        <f t="shared" si="5"/>
        <v>0</v>
      </c>
      <c r="Y9" s="30">
        <f t="shared" si="6"/>
        <v>0</v>
      </c>
    </row>
    <row r="10" spans="1:25" s="38" customFormat="1" ht="11.25" customHeight="1">
      <c r="A10" s="35">
        <v>5</v>
      </c>
      <c r="B10" s="35" t="s">
        <v>620</v>
      </c>
      <c r="C10" s="35" t="s">
        <v>621</v>
      </c>
      <c r="D10" s="20">
        <f t="shared" si="0"/>
        <v>2</v>
      </c>
      <c r="E10" s="36">
        <f t="shared" si="1"/>
        <v>200</v>
      </c>
      <c r="F10" s="36">
        <f t="shared" si="2"/>
        <v>28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80</v>
      </c>
      <c r="M10" s="36">
        <v>100</v>
      </c>
      <c r="N10" s="47">
        <v>20</v>
      </c>
      <c r="O10" s="30">
        <f t="shared" si="3"/>
        <v>0</v>
      </c>
      <c r="P10" s="30">
        <f t="shared" si="4"/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12</v>
      </c>
      <c r="W10" s="36">
        <v>16</v>
      </c>
      <c r="X10" s="30">
        <f t="shared" si="5"/>
        <v>0</v>
      </c>
      <c r="Y10" s="30">
        <f t="shared" si="6"/>
        <v>0</v>
      </c>
    </row>
    <row r="11" spans="1:25" s="38" customFormat="1" ht="11.25" customHeight="1">
      <c r="A11" s="35">
        <v>6</v>
      </c>
      <c r="B11" s="35" t="s">
        <v>426</v>
      </c>
      <c r="C11" s="35" t="s">
        <v>427</v>
      </c>
      <c r="D11" s="20">
        <f t="shared" si="0"/>
        <v>2</v>
      </c>
      <c r="E11" s="36">
        <f t="shared" si="1"/>
        <v>150</v>
      </c>
      <c r="F11" s="36">
        <f t="shared" si="2"/>
        <v>38</v>
      </c>
      <c r="G11" s="36">
        <v>0</v>
      </c>
      <c r="H11" s="36">
        <v>50</v>
      </c>
      <c r="I11" s="36">
        <v>0</v>
      </c>
      <c r="J11" s="36">
        <v>0</v>
      </c>
      <c r="K11" s="36">
        <v>100</v>
      </c>
      <c r="L11" s="36">
        <v>0</v>
      </c>
      <c r="M11" s="36">
        <v>0</v>
      </c>
      <c r="N11" s="47">
        <v>0</v>
      </c>
      <c r="O11" s="30">
        <f t="shared" si="3"/>
        <v>0</v>
      </c>
      <c r="P11" s="30">
        <f t="shared" si="4"/>
        <v>0</v>
      </c>
      <c r="Q11" s="36">
        <v>0</v>
      </c>
      <c r="R11" s="36">
        <v>18</v>
      </c>
      <c r="S11" s="36">
        <v>0</v>
      </c>
      <c r="T11" s="36">
        <v>0</v>
      </c>
      <c r="U11" s="36">
        <v>20</v>
      </c>
      <c r="V11" s="36">
        <v>0</v>
      </c>
      <c r="W11" s="36">
        <v>0</v>
      </c>
      <c r="X11" s="30">
        <f t="shared" si="5"/>
        <v>0</v>
      </c>
      <c r="Y11" s="30">
        <f t="shared" si="6"/>
        <v>0</v>
      </c>
    </row>
    <row r="12" spans="1:25" s="38" customFormat="1" ht="11.25" customHeight="1">
      <c r="A12" s="35">
        <v>7</v>
      </c>
      <c r="B12" s="35" t="s">
        <v>512</v>
      </c>
      <c r="C12" s="35" t="s">
        <v>157</v>
      </c>
      <c r="D12" s="20">
        <f t="shared" si="0"/>
        <v>2</v>
      </c>
      <c r="E12" s="36">
        <f t="shared" si="1"/>
        <v>140</v>
      </c>
      <c r="F12" s="36">
        <f t="shared" si="2"/>
        <v>20</v>
      </c>
      <c r="G12" s="36">
        <v>0</v>
      </c>
      <c r="H12" s="36">
        <v>0</v>
      </c>
      <c r="I12" s="36">
        <v>80</v>
      </c>
      <c r="J12" s="36">
        <v>0</v>
      </c>
      <c r="K12" s="36">
        <v>0</v>
      </c>
      <c r="L12" s="36">
        <v>60</v>
      </c>
      <c r="M12" s="36">
        <v>0</v>
      </c>
      <c r="N12" s="47">
        <v>0</v>
      </c>
      <c r="O12" s="30">
        <f t="shared" si="3"/>
        <v>0</v>
      </c>
      <c r="P12" s="30">
        <f t="shared" si="4"/>
        <v>0</v>
      </c>
      <c r="Q12" s="36">
        <v>0</v>
      </c>
      <c r="R12" s="36">
        <v>0</v>
      </c>
      <c r="S12" s="36">
        <v>10</v>
      </c>
      <c r="T12" s="36">
        <v>0</v>
      </c>
      <c r="U12" s="36">
        <v>0</v>
      </c>
      <c r="V12" s="36">
        <v>10</v>
      </c>
      <c r="W12" s="36">
        <v>0</v>
      </c>
      <c r="X12" s="30">
        <f t="shared" si="5"/>
        <v>0</v>
      </c>
      <c r="Y12" s="30">
        <f t="shared" si="6"/>
        <v>0</v>
      </c>
    </row>
    <row r="13" spans="1:25" s="38" customFormat="1" ht="11.25" customHeight="1">
      <c r="A13" s="35">
        <v>8</v>
      </c>
      <c r="B13" s="35" t="s">
        <v>513</v>
      </c>
      <c r="C13" s="38" t="s">
        <v>131</v>
      </c>
      <c r="D13" s="20">
        <f t="shared" si="0"/>
        <v>2</v>
      </c>
      <c r="E13" s="36">
        <f t="shared" si="1"/>
        <v>117</v>
      </c>
      <c r="F13" s="36">
        <f t="shared" si="2"/>
        <v>21</v>
      </c>
      <c r="G13" s="36">
        <v>0</v>
      </c>
      <c r="H13" s="36">
        <v>0</v>
      </c>
      <c r="I13" s="36">
        <v>60</v>
      </c>
      <c r="J13" s="36">
        <v>0</v>
      </c>
      <c r="K13" s="36">
        <v>0</v>
      </c>
      <c r="L13" s="36">
        <v>0</v>
      </c>
      <c r="M13" s="36">
        <v>45</v>
      </c>
      <c r="N13" s="47">
        <v>12</v>
      </c>
      <c r="O13" s="30">
        <f t="shared" si="3"/>
        <v>0</v>
      </c>
      <c r="P13" s="30">
        <f t="shared" si="4"/>
        <v>0</v>
      </c>
      <c r="Q13" s="36">
        <v>0</v>
      </c>
      <c r="R13" s="36">
        <v>0</v>
      </c>
      <c r="S13" s="36">
        <v>10</v>
      </c>
      <c r="T13" s="36">
        <v>0</v>
      </c>
      <c r="U13" s="36">
        <v>0</v>
      </c>
      <c r="V13" s="36">
        <v>0</v>
      </c>
      <c r="W13" s="36">
        <v>11</v>
      </c>
      <c r="X13" s="30">
        <f t="shared" si="5"/>
        <v>0</v>
      </c>
      <c r="Y13" s="30">
        <f t="shared" si="6"/>
        <v>0</v>
      </c>
    </row>
    <row r="14" spans="1:25" s="38" customFormat="1" ht="11.25" customHeight="1">
      <c r="A14" s="35">
        <v>9</v>
      </c>
      <c r="B14" s="35" t="s">
        <v>580</v>
      </c>
      <c r="C14" s="35" t="s">
        <v>132</v>
      </c>
      <c r="D14" s="20">
        <f t="shared" si="0"/>
        <v>1</v>
      </c>
      <c r="E14" s="36">
        <f t="shared" si="1"/>
        <v>100</v>
      </c>
      <c r="F14" s="36">
        <f t="shared" si="2"/>
        <v>18</v>
      </c>
      <c r="G14" s="36">
        <v>0</v>
      </c>
      <c r="H14" s="36">
        <v>0</v>
      </c>
      <c r="I14" s="36">
        <v>0</v>
      </c>
      <c r="J14" s="36">
        <v>100</v>
      </c>
      <c r="K14" s="36">
        <v>0</v>
      </c>
      <c r="L14" s="36">
        <v>0</v>
      </c>
      <c r="M14" s="36">
        <v>0</v>
      </c>
      <c r="N14" s="47">
        <v>0</v>
      </c>
      <c r="O14" s="30">
        <f t="shared" si="3"/>
        <v>0</v>
      </c>
      <c r="P14" s="30">
        <f t="shared" si="4"/>
        <v>0</v>
      </c>
      <c r="Q14" s="36">
        <v>0</v>
      </c>
      <c r="R14" s="36">
        <v>0</v>
      </c>
      <c r="S14" s="36">
        <v>0</v>
      </c>
      <c r="T14" s="36">
        <v>18</v>
      </c>
      <c r="U14" s="36">
        <v>0</v>
      </c>
      <c r="V14" s="36">
        <v>0</v>
      </c>
      <c r="W14" s="36">
        <v>0</v>
      </c>
      <c r="X14" s="30">
        <f t="shared" si="5"/>
        <v>0</v>
      </c>
      <c r="Y14" s="30">
        <f t="shared" si="6"/>
        <v>0</v>
      </c>
    </row>
    <row r="15" spans="1:25" s="38" customFormat="1" ht="11.25" customHeight="1">
      <c r="A15" s="35">
        <v>10</v>
      </c>
      <c r="B15" s="35" t="s">
        <v>425</v>
      </c>
      <c r="C15" s="35" t="s">
        <v>428</v>
      </c>
      <c r="D15" s="20">
        <f t="shared" si="0"/>
        <v>1</v>
      </c>
      <c r="E15" s="36">
        <f t="shared" si="1"/>
        <v>80</v>
      </c>
      <c r="F15" s="36">
        <f t="shared" si="2"/>
        <v>14</v>
      </c>
      <c r="G15" s="36">
        <v>0</v>
      </c>
      <c r="H15" s="36">
        <v>80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47">
        <v>0</v>
      </c>
      <c r="O15" s="30">
        <f t="shared" si="3"/>
        <v>0</v>
      </c>
      <c r="P15" s="30">
        <f t="shared" si="4"/>
        <v>0</v>
      </c>
      <c r="Q15" s="36">
        <v>0</v>
      </c>
      <c r="R15" s="36">
        <v>14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0">
        <f t="shared" si="5"/>
        <v>0</v>
      </c>
      <c r="Y15" s="30">
        <f t="shared" si="6"/>
        <v>0</v>
      </c>
    </row>
    <row r="16" spans="1:25" s="38" customFormat="1" ht="11.25" customHeight="1">
      <c r="A16" s="35">
        <v>11</v>
      </c>
      <c r="B16" s="35" t="s">
        <v>581</v>
      </c>
      <c r="C16" s="35" t="s">
        <v>582</v>
      </c>
      <c r="D16" s="20">
        <f t="shared" si="0"/>
        <v>1</v>
      </c>
      <c r="E16" s="36">
        <f t="shared" si="1"/>
        <v>60</v>
      </c>
      <c r="F16" s="36">
        <f t="shared" si="2"/>
        <v>16</v>
      </c>
      <c r="G16" s="36">
        <v>0</v>
      </c>
      <c r="H16" s="36">
        <v>0</v>
      </c>
      <c r="I16" s="36">
        <v>0</v>
      </c>
      <c r="J16" s="36">
        <v>60</v>
      </c>
      <c r="K16" s="36">
        <v>0</v>
      </c>
      <c r="L16" s="36">
        <v>0</v>
      </c>
      <c r="M16" s="36">
        <v>0</v>
      </c>
      <c r="N16" s="47">
        <v>0</v>
      </c>
      <c r="O16" s="30">
        <f t="shared" si="3"/>
        <v>0</v>
      </c>
      <c r="P16" s="30">
        <f t="shared" si="4"/>
        <v>0</v>
      </c>
      <c r="Q16" s="36">
        <v>0</v>
      </c>
      <c r="R16" s="36">
        <v>0</v>
      </c>
      <c r="S16" s="36">
        <v>0</v>
      </c>
      <c r="T16" s="36">
        <v>16</v>
      </c>
      <c r="U16" s="36">
        <v>0</v>
      </c>
      <c r="V16" s="36">
        <v>0</v>
      </c>
      <c r="W16" s="36">
        <v>0</v>
      </c>
      <c r="X16" s="30">
        <f t="shared" si="5"/>
        <v>0</v>
      </c>
      <c r="Y16" s="30">
        <f t="shared" si="6"/>
        <v>0</v>
      </c>
    </row>
    <row r="17" spans="1:25" s="38" customFormat="1" ht="11.25" customHeight="1">
      <c r="A17" s="35">
        <v>12</v>
      </c>
      <c r="B17" s="35"/>
      <c r="C17" s="35"/>
      <c r="D17" s="20">
        <f t="shared" ref="D17" si="7">COUNTIF((G17:M17),"&gt;0")</f>
        <v>0</v>
      </c>
      <c r="E17" s="36" t="e">
        <f t="shared" ref="E17" si="8">G17+H17+I17+J17+K17+L17+M17+O17+N17+P17</f>
        <v>#NUM!</v>
      </c>
      <c r="F17" s="36" t="e">
        <f t="shared" ref="F17" si="9">Q17+R17+S17+T17+U17+V17+W17+X17+Y17</f>
        <v>#NUM!</v>
      </c>
      <c r="G17" s="36"/>
      <c r="H17" s="36"/>
      <c r="I17" s="36"/>
      <c r="J17" s="36"/>
      <c r="K17" s="36"/>
      <c r="L17" s="36"/>
      <c r="M17" s="36"/>
      <c r="N17" s="47"/>
      <c r="O17" s="30" t="e">
        <f t="shared" ref="O17" si="10">0 - (SMALL((G17:M17),1))</f>
        <v>#NUM!</v>
      </c>
      <c r="P17" s="30" t="e">
        <f t="shared" ref="P17" si="11">0 - (SMALL((G17:M17),2))</f>
        <v>#NUM!</v>
      </c>
      <c r="Q17" s="36"/>
      <c r="R17" s="36"/>
      <c r="S17" s="36"/>
      <c r="T17" s="36"/>
      <c r="U17" s="36"/>
      <c r="V17" s="36"/>
      <c r="W17" s="36"/>
      <c r="X17" s="30" t="e">
        <f t="shared" ref="X17" si="12">0 - (SMALL((Q17:W17),1))</f>
        <v>#NUM!</v>
      </c>
      <c r="Y17" s="30" t="e">
        <f t="shared" ref="Y17" si="13">0 - (SMALL((Q17:W17),2))</f>
        <v>#NUM!</v>
      </c>
    </row>
    <row r="18" spans="1:25" ht="11.25" customHeight="1"/>
    <row r="19" spans="1:25" ht="11.25" customHeight="1"/>
    <row r="20" spans="1:25" ht="11.25" customHeight="1"/>
    <row r="21" spans="1:25" ht="11.25" customHeight="1"/>
    <row r="22" spans="1:25" ht="11.25" customHeight="1"/>
  </sheetData>
  <sheetCalcPr fullCalcOnLoad="1"/>
  <sortState ref="B6:Y16">
    <sortCondition descending="1" ref="E6:E16"/>
    <sortCondition descending="1" ref="F6:F16"/>
  </sortState>
  <mergeCells count="2">
    <mergeCell ref="Q2:W2"/>
    <mergeCell ref="E3:F3"/>
  </mergeCells>
  <phoneticPr fontId="6" type="noConversion"/>
  <pageMargins left="0.75" right="0.75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16"/>
  <sheetViews>
    <sheetView zoomScale="125" zoomScaleNormal="90" zoomScalePageLayoutView="90" workbookViewId="0">
      <selection activeCell="E24" sqref="E24"/>
    </sheetView>
  </sheetViews>
  <sheetFormatPr baseColWidth="10" defaultRowHeight="12"/>
  <cols>
    <col min="1" max="1" width="3.6640625" customWidth="1"/>
    <col min="2" max="2" width="20.6640625" customWidth="1"/>
    <col min="3" max="3" width="18.6640625" customWidth="1"/>
    <col min="4" max="4" width="13.1640625" customWidth="1"/>
    <col min="5" max="6" width="8" customWidth="1"/>
    <col min="7" max="21" width="10.6640625" customWidth="1"/>
    <col min="22" max="23" width="11.5" customWidth="1"/>
  </cols>
  <sheetData>
    <row r="1" spans="1:25" ht="21">
      <c r="A1" s="56"/>
      <c r="B1" s="2" t="s">
        <v>10</v>
      </c>
      <c r="C1" s="1"/>
      <c r="D1" s="3"/>
      <c r="E1" s="4"/>
      <c r="F1" s="4"/>
      <c r="G1" s="1"/>
      <c r="H1" s="170">
        <f>COUNTIF(D6:D60,"7")</f>
        <v>0</v>
      </c>
      <c r="I1" s="170">
        <f>COUNTIF(D6:D60,"6")</f>
        <v>0</v>
      </c>
      <c r="J1" s="170">
        <f>COUNTIF(D6:D60,"5")</f>
        <v>0</v>
      </c>
      <c r="K1" s="170">
        <f>COUNTIF(D6:D60,"4")</f>
        <v>0</v>
      </c>
      <c r="L1" s="1"/>
      <c r="M1" s="1"/>
      <c r="N1" s="1"/>
      <c r="O1" s="5"/>
      <c r="P1" s="5"/>
    </row>
    <row r="2" spans="1:25" ht="13" thickBot="1">
      <c r="B2" s="19">
        <f>COUNTA(B6:B86)</f>
        <v>8</v>
      </c>
      <c r="D2" s="3"/>
      <c r="E2" s="4"/>
      <c r="F2" s="4"/>
      <c r="O2" s="5"/>
      <c r="P2" s="5"/>
      <c r="Q2" s="197" t="s">
        <v>586</v>
      </c>
      <c r="R2" s="197"/>
      <c r="S2" s="197"/>
      <c r="T2" s="197"/>
      <c r="U2" s="197"/>
      <c r="V2" s="197"/>
      <c r="W2" s="197"/>
    </row>
    <row r="3" spans="1:25" ht="17">
      <c r="A3" s="58"/>
      <c r="B3" s="7" t="s">
        <v>59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2"/>
      <c r="O3" s="29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9"/>
      <c r="Y3" s="19"/>
    </row>
    <row r="4" spans="1:25" ht="8.25" customHeight="1">
      <c r="A4" s="58"/>
      <c r="B4" s="6"/>
      <c r="C4" s="6"/>
      <c r="D4" s="23"/>
      <c r="E4" s="24"/>
      <c r="F4" s="24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6" t="s">
        <v>165</v>
      </c>
      <c r="O4" s="29"/>
      <c r="P4" s="29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19"/>
      <c r="Y4" s="19"/>
    </row>
    <row r="5" spans="1:25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46" t="s">
        <v>170</v>
      </c>
      <c r="Y5" s="46" t="s">
        <v>170</v>
      </c>
    </row>
    <row r="6" spans="1:25" s="38" customFormat="1" ht="11.25" customHeight="1">
      <c r="A6" s="55">
        <v>1</v>
      </c>
      <c r="B6" s="35" t="s">
        <v>420</v>
      </c>
      <c r="C6" s="35" t="s">
        <v>133</v>
      </c>
      <c r="D6" s="20">
        <f t="shared" ref="D6:D13" si="0">COUNTIF((G6:M6),"&gt;0")</f>
        <v>2</v>
      </c>
      <c r="E6" s="36">
        <f t="shared" ref="E6:E13" si="1">G6+H6+I6+J6+K6+L6+M6+O6+N6+P6</f>
        <v>200</v>
      </c>
      <c r="F6" s="36">
        <f t="shared" ref="F6:F13" si="2">Q6+R6+S6+T6+U6+V6+W6+X6+Y6</f>
        <v>34</v>
      </c>
      <c r="G6" s="36">
        <v>100</v>
      </c>
      <c r="H6" s="36">
        <v>0</v>
      </c>
      <c r="I6" s="36">
        <v>100</v>
      </c>
      <c r="J6" s="36">
        <v>0</v>
      </c>
      <c r="K6" s="36">
        <v>0</v>
      </c>
      <c r="L6" s="36">
        <v>0</v>
      </c>
      <c r="M6" s="36"/>
      <c r="N6" s="47"/>
      <c r="O6" s="30">
        <f t="shared" ref="O6:O13" si="3">0 - (SMALL((G6:M6),1))</f>
        <v>0</v>
      </c>
      <c r="P6" s="30"/>
      <c r="Q6" s="36">
        <v>18</v>
      </c>
      <c r="R6" s="36">
        <v>0</v>
      </c>
      <c r="S6" s="36">
        <v>16</v>
      </c>
      <c r="T6" s="36">
        <v>0</v>
      </c>
      <c r="U6" s="36">
        <v>0</v>
      </c>
      <c r="V6" s="36">
        <v>0</v>
      </c>
      <c r="W6" s="36"/>
      <c r="X6" s="30">
        <f t="shared" ref="X6:X13" si="4">0 - (SMALL((Q6:W6),1))</f>
        <v>0</v>
      </c>
      <c r="Y6" s="30"/>
    </row>
    <row r="7" spans="1:25" s="38" customFormat="1" ht="11.25" customHeight="1">
      <c r="A7" s="55">
        <v>2</v>
      </c>
      <c r="B7" s="35" t="s">
        <v>418</v>
      </c>
      <c r="C7" s="35" t="s">
        <v>419</v>
      </c>
      <c r="D7" s="20">
        <f t="shared" si="0"/>
        <v>2</v>
      </c>
      <c r="E7" s="36">
        <f t="shared" si="1"/>
        <v>200</v>
      </c>
      <c r="F7" s="36">
        <f t="shared" si="2"/>
        <v>24</v>
      </c>
      <c r="G7" s="36">
        <v>0</v>
      </c>
      <c r="H7" s="36">
        <v>100</v>
      </c>
      <c r="I7" s="36">
        <v>0</v>
      </c>
      <c r="J7" s="36">
        <v>0</v>
      </c>
      <c r="K7" s="36">
        <v>100</v>
      </c>
      <c r="L7" s="36">
        <v>0</v>
      </c>
      <c r="M7" s="36"/>
      <c r="N7" s="47"/>
      <c r="O7" s="30">
        <f t="shared" si="3"/>
        <v>0</v>
      </c>
      <c r="P7" s="30"/>
      <c r="Q7" s="36">
        <v>0</v>
      </c>
      <c r="R7" s="36">
        <v>10</v>
      </c>
      <c r="S7" s="36">
        <v>0</v>
      </c>
      <c r="T7" s="36">
        <v>0</v>
      </c>
      <c r="U7" s="36">
        <v>14</v>
      </c>
      <c r="V7" s="36">
        <v>0</v>
      </c>
      <c r="W7" s="36"/>
      <c r="X7" s="30">
        <f t="shared" si="4"/>
        <v>0</v>
      </c>
      <c r="Y7" s="30"/>
    </row>
    <row r="8" spans="1:25" s="38" customFormat="1" ht="11.25" customHeight="1">
      <c r="A8" s="55">
        <v>3</v>
      </c>
      <c r="B8" s="35" t="s">
        <v>511</v>
      </c>
      <c r="C8" s="35" t="s">
        <v>154</v>
      </c>
      <c r="D8" s="20">
        <f t="shared" si="0"/>
        <v>2</v>
      </c>
      <c r="E8" s="36">
        <f t="shared" si="1"/>
        <v>160</v>
      </c>
      <c r="F8" s="36">
        <f t="shared" si="2"/>
        <v>28</v>
      </c>
      <c r="G8" s="36">
        <v>0</v>
      </c>
      <c r="H8" s="36">
        <v>0</v>
      </c>
      <c r="I8" s="36">
        <v>60</v>
      </c>
      <c r="J8" s="36">
        <v>0</v>
      </c>
      <c r="K8" s="36">
        <v>0</v>
      </c>
      <c r="L8" s="36">
        <v>100</v>
      </c>
      <c r="M8" s="36"/>
      <c r="N8" s="47"/>
      <c r="O8" s="30">
        <f t="shared" si="3"/>
        <v>0</v>
      </c>
      <c r="P8" s="30"/>
      <c r="Q8" s="36">
        <v>0</v>
      </c>
      <c r="R8" s="36">
        <v>0</v>
      </c>
      <c r="S8" s="36">
        <v>16</v>
      </c>
      <c r="T8" s="36">
        <v>0</v>
      </c>
      <c r="U8" s="36">
        <v>0</v>
      </c>
      <c r="V8" s="36">
        <v>12</v>
      </c>
      <c r="W8" s="36"/>
      <c r="X8" s="30">
        <f t="shared" si="4"/>
        <v>0</v>
      </c>
      <c r="Y8" s="30"/>
    </row>
    <row r="9" spans="1:25" s="38" customFormat="1" ht="11.25" customHeight="1">
      <c r="A9" s="55">
        <v>4</v>
      </c>
      <c r="B9" s="38" t="s">
        <v>583</v>
      </c>
      <c r="C9" s="38" t="s">
        <v>150</v>
      </c>
      <c r="D9" s="20">
        <f t="shared" si="0"/>
        <v>1</v>
      </c>
      <c r="E9" s="36">
        <f t="shared" si="1"/>
        <v>100</v>
      </c>
      <c r="F9" s="36">
        <f t="shared" si="2"/>
        <v>14</v>
      </c>
      <c r="G9" s="36">
        <v>0</v>
      </c>
      <c r="H9" s="36">
        <v>0</v>
      </c>
      <c r="I9" s="36">
        <v>0</v>
      </c>
      <c r="J9" s="36">
        <v>100</v>
      </c>
      <c r="K9" s="36">
        <v>0</v>
      </c>
      <c r="L9" s="36">
        <v>0</v>
      </c>
      <c r="M9" s="36"/>
      <c r="N9" s="47"/>
      <c r="O9" s="30">
        <f t="shared" si="3"/>
        <v>0</v>
      </c>
      <c r="P9" s="30"/>
      <c r="Q9" s="36">
        <v>0</v>
      </c>
      <c r="R9" s="36">
        <v>0</v>
      </c>
      <c r="S9" s="36">
        <v>0</v>
      </c>
      <c r="T9" s="36">
        <v>14</v>
      </c>
      <c r="U9" s="36">
        <v>0</v>
      </c>
      <c r="V9" s="36">
        <v>0</v>
      </c>
      <c r="W9" s="36"/>
      <c r="X9" s="30">
        <f t="shared" si="4"/>
        <v>0</v>
      </c>
      <c r="Y9" s="30"/>
    </row>
    <row r="10" spans="1:25" s="38" customFormat="1" ht="11.25" customHeight="1">
      <c r="A10" s="55">
        <v>5</v>
      </c>
      <c r="B10" s="35" t="s">
        <v>510</v>
      </c>
      <c r="C10" s="35" t="s">
        <v>153</v>
      </c>
      <c r="D10" s="20">
        <f t="shared" si="0"/>
        <v>1</v>
      </c>
      <c r="E10" s="36">
        <f t="shared" si="1"/>
        <v>80</v>
      </c>
      <c r="F10" s="36">
        <f t="shared" si="2"/>
        <v>16</v>
      </c>
      <c r="G10" s="36">
        <v>0</v>
      </c>
      <c r="H10" s="36">
        <v>0</v>
      </c>
      <c r="I10" s="36">
        <v>80</v>
      </c>
      <c r="J10" s="36">
        <v>0</v>
      </c>
      <c r="K10" s="36">
        <v>0</v>
      </c>
      <c r="L10" s="36">
        <v>0</v>
      </c>
      <c r="M10" s="36"/>
      <c r="N10" s="47"/>
      <c r="O10" s="30">
        <f t="shared" si="3"/>
        <v>0</v>
      </c>
      <c r="P10" s="30"/>
      <c r="Q10" s="36">
        <v>0</v>
      </c>
      <c r="R10" s="36">
        <v>0</v>
      </c>
      <c r="S10" s="36">
        <v>16</v>
      </c>
      <c r="T10" s="36">
        <v>0</v>
      </c>
      <c r="U10" s="36">
        <v>0</v>
      </c>
      <c r="V10" s="36">
        <v>0</v>
      </c>
      <c r="W10" s="36"/>
      <c r="X10" s="30">
        <f t="shared" si="4"/>
        <v>0</v>
      </c>
      <c r="Y10" s="30"/>
    </row>
    <row r="11" spans="1:25" s="38" customFormat="1" ht="11.25" customHeight="1">
      <c r="A11" s="55">
        <v>6</v>
      </c>
      <c r="B11" s="35" t="s">
        <v>609</v>
      </c>
      <c r="C11" s="35" t="s">
        <v>610</v>
      </c>
      <c r="D11" s="20">
        <f t="shared" si="0"/>
        <v>1</v>
      </c>
      <c r="E11" s="36">
        <f t="shared" si="1"/>
        <v>80</v>
      </c>
      <c r="F11" s="36">
        <f t="shared" si="2"/>
        <v>14</v>
      </c>
      <c r="G11" s="36">
        <v>0</v>
      </c>
      <c r="H11" s="36">
        <v>0</v>
      </c>
      <c r="I11" s="36">
        <v>0</v>
      </c>
      <c r="J11" s="36">
        <v>0</v>
      </c>
      <c r="K11" s="36">
        <v>80</v>
      </c>
      <c r="L11" s="36">
        <v>0</v>
      </c>
      <c r="M11" s="36"/>
      <c r="N11" s="47"/>
      <c r="O11" s="30">
        <f t="shared" si="3"/>
        <v>0</v>
      </c>
      <c r="P11" s="30"/>
      <c r="Q11" s="36">
        <v>0</v>
      </c>
      <c r="R11" s="36">
        <v>0</v>
      </c>
      <c r="S11" s="36">
        <v>0</v>
      </c>
      <c r="T11" s="36">
        <v>0</v>
      </c>
      <c r="U11" s="36">
        <v>14</v>
      </c>
      <c r="V11" s="36">
        <v>0</v>
      </c>
      <c r="W11" s="36"/>
      <c r="X11" s="30">
        <f t="shared" si="4"/>
        <v>0</v>
      </c>
      <c r="Y11" s="30"/>
    </row>
    <row r="12" spans="1:25" s="38" customFormat="1" ht="11.25" customHeight="1">
      <c r="A12" s="55">
        <v>7</v>
      </c>
      <c r="B12" s="38" t="s">
        <v>584</v>
      </c>
      <c r="C12" s="38" t="s">
        <v>585</v>
      </c>
      <c r="D12" s="20">
        <f t="shared" si="0"/>
        <v>1</v>
      </c>
      <c r="E12" s="36">
        <f t="shared" si="1"/>
        <v>80</v>
      </c>
      <c r="F12" s="36">
        <f t="shared" si="2"/>
        <v>12</v>
      </c>
      <c r="G12" s="36">
        <v>0</v>
      </c>
      <c r="H12" s="36">
        <v>0</v>
      </c>
      <c r="I12" s="36">
        <v>0</v>
      </c>
      <c r="J12" s="36">
        <v>80</v>
      </c>
      <c r="K12" s="36">
        <v>0</v>
      </c>
      <c r="L12" s="36">
        <v>0</v>
      </c>
      <c r="M12" s="36"/>
      <c r="N12" s="47"/>
      <c r="O12" s="30">
        <f t="shared" si="3"/>
        <v>0</v>
      </c>
      <c r="P12" s="30"/>
      <c r="Q12" s="36">
        <v>0</v>
      </c>
      <c r="R12" s="36">
        <v>0</v>
      </c>
      <c r="S12" s="36">
        <v>0</v>
      </c>
      <c r="T12" s="36">
        <v>12</v>
      </c>
      <c r="U12" s="36">
        <v>0</v>
      </c>
      <c r="V12" s="36">
        <v>0</v>
      </c>
      <c r="W12" s="36"/>
      <c r="X12" s="30">
        <f t="shared" si="4"/>
        <v>0</v>
      </c>
      <c r="Y12" s="30"/>
    </row>
    <row r="13" spans="1:25" s="38" customFormat="1" ht="11.25" customHeight="1">
      <c r="A13" s="55">
        <v>8</v>
      </c>
      <c r="B13" s="35" t="s">
        <v>611</v>
      </c>
      <c r="C13" s="35" t="s">
        <v>211</v>
      </c>
      <c r="D13" s="20">
        <f t="shared" si="0"/>
        <v>1</v>
      </c>
      <c r="E13" s="36">
        <f t="shared" si="1"/>
        <v>60</v>
      </c>
      <c r="F13" s="36">
        <f t="shared" si="2"/>
        <v>11</v>
      </c>
      <c r="G13" s="36">
        <v>0</v>
      </c>
      <c r="H13" s="36">
        <v>0</v>
      </c>
      <c r="I13" s="36">
        <v>0</v>
      </c>
      <c r="J13" s="36">
        <v>0</v>
      </c>
      <c r="K13" s="36">
        <v>60</v>
      </c>
      <c r="L13" s="36">
        <v>0</v>
      </c>
      <c r="M13" s="36"/>
      <c r="N13" s="47"/>
      <c r="O13" s="30">
        <f t="shared" si="3"/>
        <v>0</v>
      </c>
      <c r="P13" s="30"/>
      <c r="Q13" s="36">
        <v>0</v>
      </c>
      <c r="R13" s="36">
        <v>0</v>
      </c>
      <c r="S13" s="36">
        <v>0</v>
      </c>
      <c r="T13" s="36">
        <v>0</v>
      </c>
      <c r="U13" s="36">
        <v>11</v>
      </c>
      <c r="V13" s="36">
        <v>0</v>
      </c>
      <c r="W13" s="36"/>
      <c r="X13" s="30">
        <f t="shared" si="4"/>
        <v>0</v>
      </c>
      <c r="Y13" s="30"/>
    </row>
    <row r="14" spans="1:25" s="38" customFormat="1" ht="11.25" customHeight="1">
      <c r="A14" s="55">
        <v>9</v>
      </c>
      <c r="B14" s="35"/>
      <c r="C14" s="35"/>
      <c r="D14" s="20">
        <f t="shared" ref="D14" si="5">COUNTIF((G14:M14),"&gt;0")</f>
        <v>0</v>
      </c>
      <c r="E14" s="36" t="e">
        <f t="shared" ref="E14" si="6">G14+H14+I14+J14+K14+L14+M14+O14+N14+P14</f>
        <v>#NUM!</v>
      </c>
      <c r="F14" s="36" t="e">
        <f t="shared" ref="F14" si="7">Q14+R14+S14+T14+U14+V14+W14+X14+Y14</f>
        <v>#NUM!</v>
      </c>
      <c r="G14" s="36"/>
      <c r="H14" s="36"/>
      <c r="I14" s="36"/>
      <c r="J14" s="36"/>
      <c r="K14" s="36"/>
      <c r="L14" s="36"/>
      <c r="M14" s="36"/>
      <c r="N14" s="47"/>
      <c r="O14" s="30" t="e">
        <f t="shared" ref="O14" si="8">0 - (SMALL((G14:M14),1))</f>
        <v>#NUM!</v>
      </c>
      <c r="P14" s="30" t="e">
        <f t="shared" ref="P14" si="9">0 - (SMALL((G14:M14),2))</f>
        <v>#NUM!</v>
      </c>
      <c r="Q14" s="36"/>
      <c r="R14" s="36"/>
      <c r="S14" s="36"/>
      <c r="T14" s="36"/>
      <c r="U14" s="36"/>
      <c r="V14" s="36"/>
      <c r="W14" s="36"/>
      <c r="X14" s="30" t="e">
        <f t="shared" ref="X14" si="10">0 - (SMALL((Q14:W14),1))</f>
        <v>#NUM!</v>
      </c>
      <c r="Y14" s="30" t="e">
        <f t="shared" ref="Y14" si="11">0 - (SMALL((Q14:W14),2))</f>
        <v>#NUM!</v>
      </c>
    </row>
    <row r="15" spans="1:25" s="38" customFormat="1" ht="11.25" customHeight="1">
      <c r="A15" s="5"/>
    </row>
    <row r="16" spans="1:25" s="38" customFormat="1" ht="11.25" customHeight="1">
      <c r="A16" s="5"/>
    </row>
  </sheetData>
  <sheetCalcPr fullCalcOnLoad="1"/>
  <sortState ref="B6:Y13">
    <sortCondition descending="1" ref="E6:E13"/>
    <sortCondition descending="1" ref="F6:F13"/>
  </sortState>
  <mergeCells count="2">
    <mergeCell ref="Q2:W2"/>
    <mergeCell ref="E3:F3"/>
  </mergeCells>
  <phoneticPr fontId="29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A32"/>
  <sheetViews>
    <sheetView zoomScale="125" workbookViewId="0">
      <selection activeCell="E9" sqref="E9"/>
    </sheetView>
  </sheetViews>
  <sheetFormatPr baseColWidth="10" defaultRowHeight="12"/>
  <cols>
    <col min="1" max="1" width="3.6640625" customWidth="1"/>
    <col min="2" max="2" width="20.6640625" customWidth="1"/>
    <col min="3" max="3" width="12.83203125" customWidth="1"/>
    <col min="4" max="4" width="10.6640625" customWidth="1"/>
    <col min="5" max="5" width="11.1640625" customWidth="1"/>
    <col min="6" max="6" width="15.5" customWidth="1"/>
    <col min="7" max="21" width="10.6640625" customWidth="1"/>
    <col min="22" max="23" width="11.5" customWidth="1"/>
  </cols>
  <sheetData>
    <row r="1" spans="1:27" ht="21">
      <c r="A1" s="56"/>
      <c r="B1" s="2" t="s">
        <v>10</v>
      </c>
      <c r="C1" s="15"/>
      <c r="D1" s="3"/>
      <c r="E1" s="4"/>
      <c r="F1" s="4"/>
      <c r="G1" s="1"/>
      <c r="H1" s="170">
        <f>COUNTIF(D6:D60,"7")</f>
        <v>2</v>
      </c>
      <c r="I1" s="170">
        <f>COUNTIF(D6:D60,"6")</f>
        <v>2</v>
      </c>
      <c r="J1" s="170">
        <f>COUNTIF(D6:D60,"5")</f>
        <v>1</v>
      </c>
      <c r="K1" s="170">
        <f>COUNTIF(D6:D60,"4")</f>
        <v>1</v>
      </c>
      <c r="L1" s="1"/>
      <c r="M1" s="1"/>
      <c r="N1" s="1"/>
      <c r="O1" s="5"/>
      <c r="P1" s="5"/>
    </row>
    <row r="2" spans="1:27">
      <c r="A2" s="57"/>
      <c r="B2" s="171">
        <f>COUNTA(B6:B86)</f>
        <v>17</v>
      </c>
      <c r="C2" s="19"/>
      <c r="D2" s="17"/>
      <c r="E2" s="18"/>
      <c r="F2" s="18"/>
      <c r="G2" s="19"/>
      <c r="H2" s="19"/>
      <c r="I2" s="19"/>
      <c r="J2" s="19"/>
      <c r="K2" s="19"/>
      <c r="L2" s="19"/>
      <c r="M2" s="19"/>
      <c r="N2" s="19"/>
      <c r="O2" s="29"/>
      <c r="P2" s="29"/>
      <c r="Q2" s="194" t="s">
        <v>162</v>
      </c>
      <c r="R2" s="194"/>
      <c r="S2" s="194"/>
      <c r="T2" s="194"/>
      <c r="U2" s="194"/>
      <c r="V2" s="194"/>
      <c r="W2" s="194"/>
      <c r="X2" s="19"/>
      <c r="Y2" s="19"/>
      <c r="AA2" t="s">
        <v>625</v>
      </c>
    </row>
    <row r="3" spans="1:27" ht="17">
      <c r="A3" s="58"/>
      <c r="B3" s="7" t="s">
        <v>30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7"/>
      <c r="O3" s="31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9"/>
      <c r="Y3" s="19"/>
      <c r="AA3">
        <f>COUNTIF(AA6:AA28,"&gt;0")</f>
        <v>0</v>
      </c>
    </row>
    <row r="4" spans="1:27" s="53" customFormat="1" ht="9">
      <c r="A4" s="58"/>
      <c r="B4" s="6"/>
      <c r="C4" s="6"/>
      <c r="D4" s="25"/>
      <c r="E4" s="25"/>
      <c r="F4" s="25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8" t="s">
        <v>165</v>
      </c>
      <c r="O4" s="54"/>
      <c r="P4" s="51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52"/>
      <c r="Y4" s="52"/>
    </row>
    <row r="5" spans="1:27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46" t="s">
        <v>170</v>
      </c>
      <c r="Y5" s="46" t="s">
        <v>170</v>
      </c>
    </row>
    <row r="6" spans="1:27" s="38" customFormat="1" ht="11.25" customHeight="1">
      <c r="A6" s="137">
        <v>1</v>
      </c>
      <c r="B6" s="38" t="s">
        <v>271</v>
      </c>
      <c r="C6" s="38" t="s">
        <v>153</v>
      </c>
      <c r="D6" s="20">
        <f t="shared" ref="D6:D22" si="0">COUNTIF((G6:M6),"&gt;0")</f>
        <v>7</v>
      </c>
      <c r="E6" s="36">
        <f t="shared" ref="E6:E22" si="1">G6+H6+I6+J6+K6+L6+M6+O6+N6+P6</f>
        <v>464</v>
      </c>
      <c r="F6" s="36">
        <f t="shared" ref="F6:F22" si="2">Q6+R6+S6+T6+U6+V6+W6+Y6+X6</f>
        <v>29</v>
      </c>
      <c r="G6" s="36">
        <v>50</v>
      </c>
      <c r="H6" s="36">
        <v>100</v>
      </c>
      <c r="I6" s="36">
        <v>50</v>
      </c>
      <c r="J6" s="36">
        <v>100</v>
      </c>
      <c r="K6" s="36">
        <v>100</v>
      </c>
      <c r="L6" s="36">
        <v>100</v>
      </c>
      <c r="M6" s="36">
        <v>50</v>
      </c>
      <c r="N6" s="37">
        <v>14</v>
      </c>
      <c r="O6" s="32">
        <f t="shared" ref="O6:O22" si="3">0 - (SMALL((G6:M6),1))</f>
        <v>-50</v>
      </c>
      <c r="P6" s="30">
        <f t="shared" ref="P6:P22" si="4">0 - (SMALL((G6:M6),2))</f>
        <v>-50</v>
      </c>
      <c r="Q6" s="36">
        <v>3</v>
      </c>
      <c r="R6" s="36">
        <v>6</v>
      </c>
      <c r="S6" s="36">
        <v>5</v>
      </c>
      <c r="T6" s="36">
        <v>6</v>
      </c>
      <c r="U6" s="36">
        <v>8</v>
      </c>
      <c r="V6" s="36">
        <v>4</v>
      </c>
      <c r="W6" s="36">
        <v>4</v>
      </c>
      <c r="X6" s="30">
        <f t="shared" ref="X6:X22" si="5">0 - (SMALL((Q6:W6),1))</f>
        <v>-3</v>
      </c>
      <c r="Y6" s="30">
        <f t="shared" ref="Y6:Y22" si="6">0 - (SMALL((Q6:W6),2))</f>
        <v>-4</v>
      </c>
      <c r="AA6" s="38">
        <f>COUNTIF(Q6:W6,"=10")</f>
        <v>0</v>
      </c>
    </row>
    <row r="7" spans="1:27" s="38" customFormat="1" ht="11.25" customHeight="1">
      <c r="A7" s="55">
        <v>2</v>
      </c>
      <c r="B7" s="38" t="s">
        <v>48</v>
      </c>
      <c r="C7" s="38" t="s">
        <v>153</v>
      </c>
      <c r="D7" s="20">
        <f t="shared" si="0"/>
        <v>7</v>
      </c>
      <c r="E7" s="36">
        <f t="shared" si="1"/>
        <v>416</v>
      </c>
      <c r="F7" s="36">
        <f t="shared" si="2"/>
        <v>24</v>
      </c>
      <c r="G7" s="36">
        <v>80</v>
      </c>
      <c r="H7" s="36">
        <v>80</v>
      </c>
      <c r="I7" s="36">
        <v>100</v>
      </c>
      <c r="J7" s="36">
        <v>45</v>
      </c>
      <c r="K7" s="36">
        <v>45</v>
      </c>
      <c r="L7" s="36">
        <v>80</v>
      </c>
      <c r="M7" s="36">
        <v>60</v>
      </c>
      <c r="N7" s="37">
        <v>16</v>
      </c>
      <c r="O7" s="32">
        <f t="shared" si="3"/>
        <v>-45</v>
      </c>
      <c r="P7" s="30">
        <f t="shared" si="4"/>
        <v>-45</v>
      </c>
      <c r="Q7" s="36">
        <v>3</v>
      </c>
      <c r="R7" s="36">
        <v>2</v>
      </c>
      <c r="S7" s="36">
        <v>8</v>
      </c>
      <c r="T7" s="36">
        <v>1</v>
      </c>
      <c r="U7" s="36">
        <v>3</v>
      </c>
      <c r="V7" s="36">
        <v>4</v>
      </c>
      <c r="W7" s="36">
        <v>6</v>
      </c>
      <c r="X7" s="30">
        <f t="shared" si="5"/>
        <v>-1</v>
      </c>
      <c r="Y7" s="30">
        <f t="shared" si="6"/>
        <v>-2</v>
      </c>
      <c r="AA7" s="38">
        <f t="shared" ref="AA7:AA28" si="7">COUNTIF(Q7:W7,"=10")</f>
        <v>0</v>
      </c>
    </row>
    <row r="8" spans="1:27" s="38" customFormat="1" ht="11.25" customHeight="1">
      <c r="A8" s="134">
        <v>3</v>
      </c>
      <c r="B8" s="35" t="s">
        <v>476</v>
      </c>
      <c r="C8" s="35" t="s">
        <v>532</v>
      </c>
      <c r="D8" s="20">
        <f t="shared" si="0"/>
        <v>5</v>
      </c>
      <c r="E8" s="36">
        <f t="shared" si="1"/>
        <v>331</v>
      </c>
      <c r="F8" s="36">
        <f t="shared" si="2"/>
        <v>33</v>
      </c>
      <c r="G8" s="39">
        <v>0</v>
      </c>
      <c r="H8" s="36">
        <v>0</v>
      </c>
      <c r="I8" s="36">
        <v>36</v>
      </c>
      <c r="J8" s="36">
        <v>80</v>
      </c>
      <c r="K8" s="36">
        <v>50</v>
      </c>
      <c r="L8" s="36">
        <v>45</v>
      </c>
      <c r="M8" s="36">
        <v>100</v>
      </c>
      <c r="N8" s="37">
        <v>20</v>
      </c>
      <c r="O8" s="32">
        <f t="shared" si="3"/>
        <v>0</v>
      </c>
      <c r="P8" s="30">
        <f t="shared" si="4"/>
        <v>0</v>
      </c>
      <c r="Q8" s="39">
        <v>0</v>
      </c>
      <c r="R8" s="36">
        <v>0</v>
      </c>
      <c r="S8" s="36">
        <v>7</v>
      </c>
      <c r="T8" s="36">
        <v>5</v>
      </c>
      <c r="U8" s="36">
        <v>7</v>
      </c>
      <c r="V8" s="36">
        <v>5</v>
      </c>
      <c r="W8" s="36">
        <v>9</v>
      </c>
      <c r="X8" s="30">
        <f t="shared" si="5"/>
        <v>0</v>
      </c>
      <c r="Y8" s="30">
        <f t="shared" si="6"/>
        <v>0</v>
      </c>
      <c r="AA8" s="38">
        <f t="shared" si="7"/>
        <v>0</v>
      </c>
    </row>
    <row r="9" spans="1:27" s="38" customFormat="1" ht="11.25" customHeight="1">
      <c r="A9" s="55">
        <v>4</v>
      </c>
      <c r="B9" s="35" t="s">
        <v>269</v>
      </c>
      <c r="C9" s="35" t="s">
        <v>273</v>
      </c>
      <c r="D9" s="20">
        <f t="shared" si="0"/>
        <v>6</v>
      </c>
      <c r="E9" s="36">
        <f t="shared" si="1"/>
        <v>328</v>
      </c>
      <c r="F9" s="36">
        <f t="shared" si="2"/>
        <v>30</v>
      </c>
      <c r="G9" s="36">
        <v>0</v>
      </c>
      <c r="H9" s="36">
        <v>50</v>
      </c>
      <c r="I9" s="36">
        <v>80</v>
      </c>
      <c r="J9" s="36">
        <v>60</v>
      </c>
      <c r="K9" s="36">
        <v>80</v>
      </c>
      <c r="L9" s="36">
        <v>50</v>
      </c>
      <c r="M9" s="36">
        <v>32</v>
      </c>
      <c r="N9" s="37">
        <v>8</v>
      </c>
      <c r="O9" s="32">
        <f t="shared" si="3"/>
        <v>0</v>
      </c>
      <c r="P9" s="30">
        <f t="shared" si="4"/>
        <v>-32</v>
      </c>
      <c r="Q9" s="36">
        <v>0</v>
      </c>
      <c r="R9" s="36">
        <v>1</v>
      </c>
      <c r="S9" s="36">
        <v>8</v>
      </c>
      <c r="T9" s="36">
        <v>4</v>
      </c>
      <c r="U9" s="36">
        <v>7</v>
      </c>
      <c r="V9" s="36">
        <v>5</v>
      </c>
      <c r="W9" s="36">
        <v>6</v>
      </c>
      <c r="X9" s="30">
        <f t="shared" si="5"/>
        <v>0</v>
      </c>
      <c r="Y9" s="30">
        <f t="shared" si="6"/>
        <v>-1</v>
      </c>
      <c r="AA9" s="38">
        <f t="shared" si="7"/>
        <v>0</v>
      </c>
    </row>
    <row r="10" spans="1:27" s="38" customFormat="1" ht="11.25" customHeight="1">
      <c r="A10" s="55">
        <v>5</v>
      </c>
      <c r="B10" s="35" t="s">
        <v>268</v>
      </c>
      <c r="C10" s="35" t="s">
        <v>50</v>
      </c>
      <c r="D10" s="20">
        <f t="shared" si="0"/>
        <v>6</v>
      </c>
      <c r="E10" s="36">
        <f t="shared" si="1"/>
        <v>285</v>
      </c>
      <c r="F10" s="36">
        <f t="shared" si="2"/>
        <v>24</v>
      </c>
      <c r="G10" s="36">
        <v>0</v>
      </c>
      <c r="H10" s="36">
        <v>60</v>
      </c>
      <c r="I10" s="36">
        <v>45</v>
      </c>
      <c r="J10" s="36">
        <v>50</v>
      </c>
      <c r="K10" s="36">
        <v>60</v>
      </c>
      <c r="L10" s="36">
        <v>60</v>
      </c>
      <c r="M10" s="36">
        <v>40</v>
      </c>
      <c r="N10" s="37">
        <v>10</v>
      </c>
      <c r="O10" s="32">
        <f t="shared" si="3"/>
        <v>0</v>
      </c>
      <c r="P10" s="30">
        <f t="shared" si="4"/>
        <v>-40</v>
      </c>
      <c r="Q10" s="36">
        <v>0</v>
      </c>
      <c r="R10" s="36">
        <v>3</v>
      </c>
      <c r="S10" s="36">
        <v>4</v>
      </c>
      <c r="T10" s="36">
        <v>5</v>
      </c>
      <c r="U10" s="36">
        <v>7</v>
      </c>
      <c r="V10" s="36">
        <v>4</v>
      </c>
      <c r="W10" s="36">
        <v>4</v>
      </c>
      <c r="X10" s="30">
        <f t="shared" si="5"/>
        <v>0</v>
      </c>
      <c r="Y10" s="30">
        <f t="shared" si="6"/>
        <v>-3</v>
      </c>
      <c r="AA10" s="38">
        <f t="shared" si="7"/>
        <v>0</v>
      </c>
    </row>
    <row r="11" spans="1:27" s="38" customFormat="1" ht="11.25" customHeight="1">
      <c r="A11" s="55">
        <v>6</v>
      </c>
      <c r="B11" s="35" t="s">
        <v>477</v>
      </c>
      <c r="C11" s="35" t="s">
        <v>532</v>
      </c>
      <c r="D11" s="20">
        <f t="shared" si="0"/>
        <v>4</v>
      </c>
      <c r="E11" s="36">
        <f t="shared" si="1"/>
        <v>157</v>
      </c>
      <c r="F11" s="36">
        <f t="shared" si="2"/>
        <v>14</v>
      </c>
      <c r="G11" s="36">
        <v>0</v>
      </c>
      <c r="H11" s="36">
        <v>0</v>
      </c>
      <c r="I11" s="36">
        <v>32</v>
      </c>
      <c r="J11" s="36">
        <v>40</v>
      </c>
      <c r="K11" s="36">
        <v>0</v>
      </c>
      <c r="L11" s="36">
        <v>40</v>
      </c>
      <c r="M11" s="36">
        <v>36</v>
      </c>
      <c r="N11" s="37">
        <v>9</v>
      </c>
      <c r="O11" s="32">
        <f t="shared" si="3"/>
        <v>0</v>
      </c>
      <c r="P11" s="30">
        <f t="shared" si="4"/>
        <v>0</v>
      </c>
      <c r="Q11" s="36">
        <v>6</v>
      </c>
      <c r="R11" s="36">
        <v>0</v>
      </c>
      <c r="S11" s="36">
        <v>0</v>
      </c>
      <c r="T11" s="36">
        <v>0</v>
      </c>
      <c r="U11" s="36">
        <v>0</v>
      </c>
      <c r="V11" s="36">
        <v>3</v>
      </c>
      <c r="W11" s="36">
        <v>5</v>
      </c>
      <c r="X11" s="30">
        <f t="shared" si="5"/>
        <v>0</v>
      </c>
      <c r="Y11" s="30">
        <f t="shared" si="6"/>
        <v>0</v>
      </c>
      <c r="AA11" s="38">
        <f t="shared" si="7"/>
        <v>0</v>
      </c>
    </row>
    <row r="12" spans="1:27" s="38" customFormat="1" ht="11.25" customHeight="1">
      <c r="A12" s="55">
        <v>7</v>
      </c>
      <c r="B12" s="35" t="s">
        <v>607</v>
      </c>
      <c r="C12" s="35" t="s">
        <v>402</v>
      </c>
      <c r="D12" s="20">
        <f t="shared" si="0"/>
        <v>2</v>
      </c>
      <c r="E12" s="36">
        <f t="shared" si="1"/>
        <v>134</v>
      </c>
      <c r="F12" s="36">
        <f t="shared" si="2"/>
        <v>9</v>
      </c>
      <c r="G12" s="36">
        <v>0</v>
      </c>
      <c r="H12" s="36">
        <v>0</v>
      </c>
      <c r="I12" s="36">
        <v>0</v>
      </c>
      <c r="J12" s="36">
        <v>0</v>
      </c>
      <c r="K12" s="36">
        <v>36</v>
      </c>
      <c r="L12" s="36">
        <v>0</v>
      </c>
      <c r="M12" s="36">
        <v>80</v>
      </c>
      <c r="N12" s="37">
        <v>18</v>
      </c>
      <c r="O12" s="32">
        <f t="shared" si="3"/>
        <v>0</v>
      </c>
      <c r="P12" s="30">
        <f t="shared" si="4"/>
        <v>0</v>
      </c>
      <c r="Q12" s="36">
        <v>0</v>
      </c>
      <c r="R12" s="36">
        <v>0</v>
      </c>
      <c r="S12" s="36">
        <v>0</v>
      </c>
      <c r="T12" s="36">
        <v>0</v>
      </c>
      <c r="U12" s="36">
        <v>1</v>
      </c>
      <c r="V12" s="36">
        <v>0</v>
      </c>
      <c r="W12" s="36">
        <v>8</v>
      </c>
      <c r="X12" s="30">
        <f t="shared" si="5"/>
        <v>0</v>
      </c>
      <c r="Y12" s="30">
        <f t="shared" si="6"/>
        <v>0</v>
      </c>
      <c r="AA12" s="38">
        <f t="shared" si="7"/>
        <v>0</v>
      </c>
    </row>
    <row r="13" spans="1:27" s="38" customFormat="1" ht="11.25" customHeight="1">
      <c r="A13" s="55">
        <v>8</v>
      </c>
      <c r="B13" s="38" t="s">
        <v>270</v>
      </c>
      <c r="C13" s="38" t="s">
        <v>156</v>
      </c>
      <c r="D13" s="20">
        <f t="shared" si="0"/>
        <v>2</v>
      </c>
      <c r="E13" s="36">
        <f t="shared" si="1"/>
        <v>120</v>
      </c>
      <c r="F13" s="36">
        <f t="shared" si="2"/>
        <v>12</v>
      </c>
      <c r="G13" s="36">
        <v>60</v>
      </c>
      <c r="H13" s="36">
        <v>0</v>
      </c>
      <c r="I13" s="36">
        <v>60</v>
      </c>
      <c r="J13" s="36">
        <v>0</v>
      </c>
      <c r="K13" s="36">
        <v>0</v>
      </c>
      <c r="L13" s="36">
        <v>0</v>
      </c>
      <c r="M13" s="36">
        <v>0</v>
      </c>
      <c r="N13" s="37">
        <v>0</v>
      </c>
      <c r="O13" s="32">
        <f t="shared" si="3"/>
        <v>0</v>
      </c>
      <c r="P13" s="30">
        <f t="shared" si="4"/>
        <v>0</v>
      </c>
      <c r="Q13" s="36">
        <v>6</v>
      </c>
      <c r="R13" s="36">
        <v>0</v>
      </c>
      <c r="S13" s="36">
        <v>6</v>
      </c>
      <c r="T13" s="36">
        <v>0</v>
      </c>
      <c r="U13" s="36">
        <v>0</v>
      </c>
      <c r="V13" s="36">
        <v>0</v>
      </c>
      <c r="W13" s="36">
        <v>0</v>
      </c>
      <c r="X13" s="30">
        <f t="shared" si="5"/>
        <v>0</v>
      </c>
      <c r="Y13" s="30">
        <f t="shared" si="6"/>
        <v>0</v>
      </c>
      <c r="AA13" s="38">
        <f t="shared" si="7"/>
        <v>0</v>
      </c>
    </row>
    <row r="14" spans="1:27" s="38" customFormat="1" ht="11.25" customHeight="1">
      <c r="A14" s="55">
        <v>9</v>
      </c>
      <c r="B14" s="38" t="s">
        <v>47</v>
      </c>
      <c r="C14" s="38" t="s">
        <v>156</v>
      </c>
      <c r="D14" s="20">
        <f t="shared" si="0"/>
        <v>1</v>
      </c>
      <c r="E14" s="36">
        <f t="shared" si="1"/>
        <v>100</v>
      </c>
      <c r="F14" s="36">
        <f t="shared" si="2"/>
        <v>6</v>
      </c>
      <c r="G14" s="36">
        <v>100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7">
        <v>0</v>
      </c>
      <c r="O14" s="32">
        <f t="shared" si="3"/>
        <v>0</v>
      </c>
      <c r="P14" s="30">
        <f t="shared" si="4"/>
        <v>0</v>
      </c>
      <c r="Q14" s="36">
        <v>6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0">
        <f t="shared" si="5"/>
        <v>0</v>
      </c>
      <c r="Y14" s="30">
        <f t="shared" si="6"/>
        <v>0</v>
      </c>
      <c r="AA14" s="38">
        <f t="shared" si="7"/>
        <v>0</v>
      </c>
    </row>
    <row r="15" spans="1:27" s="38" customFormat="1" ht="11.25" customHeight="1">
      <c r="A15" s="55">
        <v>10</v>
      </c>
      <c r="B15" s="35" t="s">
        <v>564</v>
      </c>
      <c r="C15" s="35" t="s">
        <v>158</v>
      </c>
      <c r="D15" s="20">
        <f t="shared" si="0"/>
        <v>2</v>
      </c>
      <c r="E15" s="36">
        <f t="shared" si="1"/>
        <v>76</v>
      </c>
      <c r="F15" s="36">
        <f t="shared" si="2"/>
        <v>6</v>
      </c>
      <c r="G15" s="36">
        <v>0</v>
      </c>
      <c r="H15" s="36">
        <v>0</v>
      </c>
      <c r="I15" s="36">
        <v>0</v>
      </c>
      <c r="J15" s="36">
        <v>36</v>
      </c>
      <c r="K15" s="36">
        <v>40</v>
      </c>
      <c r="L15" s="36">
        <v>0</v>
      </c>
      <c r="M15" s="36">
        <v>0</v>
      </c>
      <c r="N15" s="37">
        <v>0</v>
      </c>
      <c r="O15" s="32">
        <f t="shared" si="3"/>
        <v>0</v>
      </c>
      <c r="P15" s="30">
        <f t="shared" si="4"/>
        <v>0</v>
      </c>
      <c r="Q15" s="36">
        <v>0</v>
      </c>
      <c r="R15" s="36">
        <v>0</v>
      </c>
      <c r="S15" s="36">
        <v>0</v>
      </c>
      <c r="T15" s="36">
        <v>2</v>
      </c>
      <c r="U15" s="36">
        <v>4</v>
      </c>
      <c r="V15" s="36">
        <v>0</v>
      </c>
      <c r="W15" s="36">
        <v>0</v>
      </c>
      <c r="X15" s="30">
        <f t="shared" si="5"/>
        <v>0</v>
      </c>
      <c r="Y15" s="30">
        <f t="shared" si="6"/>
        <v>0</v>
      </c>
      <c r="AA15" s="38">
        <f t="shared" si="7"/>
        <v>0</v>
      </c>
    </row>
    <row r="16" spans="1:27" s="38" customFormat="1" ht="11.25" customHeight="1">
      <c r="A16" s="55">
        <v>11</v>
      </c>
      <c r="B16" s="35" t="s">
        <v>45</v>
      </c>
      <c r="C16" s="35" t="s">
        <v>46</v>
      </c>
      <c r="D16" s="20">
        <f t="shared" si="0"/>
        <v>2</v>
      </c>
      <c r="E16" s="36">
        <f t="shared" si="1"/>
        <v>71</v>
      </c>
      <c r="F16" s="36">
        <f t="shared" si="2"/>
        <v>6</v>
      </c>
      <c r="G16" s="36">
        <v>0</v>
      </c>
      <c r="H16" s="36">
        <v>45</v>
      </c>
      <c r="I16" s="36">
        <v>26</v>
      </c>
      <c r="J16" s="36">
        <v>0</v>
      </c>
      <c r="K16" s="36">
        <v>0</v>
      </c>
      <c r="L16" s="36">
        <v>0</v>
      </c>
      <c r="M16" s="36">
        <v>0</v>
      </c>
      <c r="N16" s="37">
        <v>0</v>
      </c>
      <c r="O16" s="32">
        <f t="shared" si="3"/>
        <v>0</v>
      </c>
      <c r="P16" s="30">
        <f t="shared" si="4"/>
        <v>0</v>
      </c>
      <c r="Q16" s="36">
        <v>6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0">
        <f t="shared" si="5"/>
        <v>0</v>
      </c>
      <c r="Y16" s="30">
        <f t="shared" si="6"/>
        <v>0</v>
      </c>
      <c r="AA16" s="38">
        <f t="shared" si="7"/>
        <v>0</v>
      </c>
    </row>
    <row r="17" spans="1:27" s="38" customFormat="1" ht="11.25" customHeight="1">
      <c r="A17" s="55">
        <v>12</v>
      </c>
      <c r="B17" s="35" t="s">
        <v>478</v>
      </c>
      <c r="C17" s="35" t="s">
        <v>379</v>
      </c>
      <c r="D17" s="20">
        <f t="shared" si="0"/>
        <v>2</v>
      </c>
      <c r="E17" s="36">
        <f t="shared" si="1"/>
        <v>61</v>
      </c>
      <c r="F17" s="36">
        <f t="shared" si="2"/>
        <v>6</v>
      </c>
      <c r="G17" s="36">
        <v>0</v>
      </c>
      <c r="H17" s="36">
        <v>0</v>
      </c>
      <c r="I17" s="36">
        <v>29</v>
      </c>
      <c r="J17" s="36">
        <v>32</v>
      </c>
      <c r="K17" s="36">
        <v>0</v>
      </c>
      <c r="L17" s="36">
        <v>0</v>
      </c>
      <c r="M17" s="36">
        <v>0</v>
      </c>
      <c r="N17" s="37">
        <v>0</v>
      </c>
      <c r="O17" s="32">
        <f t="shared" si="3"/>
        <v>0</v>
      </c>
      <c r="P17" s="30">
        <f t="shared" si="4"/>
        <v>0</v>
      </c>
      <c r="Q17" s="36">
        <v>6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0">
        <f t="shared" si="5"/>
        <v>0</v>
      </c>
      <c r="Y17" s="30">
        <f t="shared" si="6"/>
        <v>0</v>
      </c>
      <c r="AA17" s="38">
        <f t="shared" si="7"/>
        <v>0</v>
      </c>
    </row>
    <row r="18" spans="1:27" s="38" customFormat="1" ht="11.25" customHeight="1">
      <c r="A18" s="55">
        <v>13</v>
      </c>
      <c r="B18" s="35" t="s">
        <v>627</v>
      </c>
      <c r="C18" s="35" t="s">
        <v>402</v>
      </c>
      <c r="D18" s="20">
        <f t="shared" si="0"/>
        <v>1</v>
      </c>
      <c r="E18" s="36">
        <f t="shared" si="1"/>
        <v>57</v>
      </c>
      <c r="F18" s="36">
        <f t="shared" si="2"/>
        <v>6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45</v>
      </c>
      <c r="N18" s="37">
        <v>12</v>
      </c>
      <c r="O18" s="32">
        <f t="shared" si="3"/>
        <v>0</v>
      </c>
      <c r="P18" s="30">
        <f t="shared" si="4"/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6</v>
      </c>
      <c r="X18" s="30">
        <f t="shared" si="5"/>
        <v>0</v>
      </c>
      <c r="Y18" s="30">
        <f t="shared" si="6"/>
        <v>0</v>
      </c>
      <c r="AA18" s="38">
        <f t="shared" si="7"/>
        <v>0</v>
      </c>
    </row>
    <row r="19" spans="1:27" s="38" customFormat="1" ht="11.25" customHeight="1">
      <c r="A19" s="55">
        <v>14</v>
      </c>
      <c r="B19" s="38" t="s">
        <v>272</v>
      </c>
      <c r="C19" s="38" t="s">
        <v>26</v>
      </c>
      <c r="D19" s="20">
        <f t="shared" si="0"/>
        <v>1</v>
      </c>
      <c r="E19" s="36">
        <f t="shared" si="1"/>
        <v>45</v>
      </c>
      <c r="F19" s="36">
        <f t="shared" si="2"/>
        <v>6</v>
      </c>
      <c r="G19" s="36">
        <v>45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2">
        <f t="shared" si="3"/>
        <v>0</v>
      </c>
      <c r="P19" s="30">
        <f t="shared" si="4"/>
        <v>0</v>
      </c>
      <c r="Q19" s="36">
        <v>6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0">
        <f t="shared" si="5"/>
        <v>0</v>
      </c>
      <c r="Y19" s="30">
        <f t="shared" si="6"/>
        <v>0</v>
      </c>
      <c r="AA19" s="38">
        <f t="shared" si="7"/>
        <v>0</v>
      </c>
    </row>
    <row r="20" spans="1:27" s="38" customFormat="1" ht="11.25" customHeight="1">
      <c r="A20" s="55">
        <v>15</v>
      </c>
      <c r="B20" s="35" t="s">
        <v>475</v>
      </c>
      <c r="C20" s="35" t="s">
        <v>532</v>
      </c>
      <c r="D20" s="20">
        <f t="shared" si="0"/>
        <v>1</v>
      </c>
      <c r="E20" s="36">
        <f t="shared" si="1"/>
        <v>40</v>
      </c>
      <c r="F20" s="36">
        <f t="shared" si="2"/>
        <v>6</v>
      </c>
      <c r="G20" s="39">
        <v>0</v>
      </c>
      <c r="H20" s="36">
        <v>0</v>
      </c>
      <c r="I20" s="36">
        <v>40</v>
      </c>
      <c r="J20" s="36">
        <v>0</v>
      </c>
      <c r="K20" s="36">
        <v>0</v>
      </c>
      <c r="L20" s="36">
        <v>0</v>
      </c>
      <c r="M20" s="36">
        <v>0</v>
      </c>
      <c r="N20" s="37">
        <v>0</v>
      </c>
      <c r="O20" s="32">
        <f t="shared" si="3"/>
        <v>0</v>
      </c>
      <c r="P20" s="30">
        <f t="shared" si="4"/>
        <v>0</v>
      </c>
      <c r="Q20" s="36">
        <v>6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0">
        <f t="shared" si="5"/>
        <v>0</v>
      </c>
      <c r="Y20" s="30">
        <f t="shared" si="6"/>
        <v>0</v>
      </c>
      <c r="AA20" s="38">
        <f t="shared" si="7"/>
        <v>0</v>
      </c>
    </row>
    <row r="21" spans="1:27" s="38" customFormat="1" ht="11.25" customHeight="1">
      <c r="A21" s="55">
        <v>16</v>
      </c>
      <c r="B21" s="38" t="s">
        <v>49</v>
      </c>
      <c r="C21" s="38" t="s">
        <v>160</v>
      </c>
      <c r="D21" s="20">
        <f t="shared" si="0"/>
        <v>1</v>
      </c>
      <c r="E21" s="36">
        <f t="shared" si="1"/>
        <v>40</v>
      </c>
      <c r="F21" s="36">
        <f t="shared" si="2"/>
        <v>6</v>
      </c>
      <c r="G21" s="36">
        <v>40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7">
        <v>0</v>
      </c>
      <c r="O21" s="32">
        <f t="shared" si="3"/>
        <v>0</v>
      </c>
      <c r="P21" s="30">
        <f t="shared" si="4"/>
        <v>0</v>
      </c>
      <c r="Q21" s="36">
        <v>6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0">
        <f t="shared" si="5"/>
        <v>0</v>
      </c>
      <c r="Y21" s="30">
        <f t="shared" si="6"/>
        <v>0</v>
      </c>
      <c r="AA21" s="38">
        <f t="shared" si="7"/>
        <v>0</v>
      </c>
    </row>
    <row r="22" spans="1:27" s="38" customFormat="1" ht="11.25" customHeight="1">
      <c r="A22" s="55">
        <v>17</v>
      </c>
      <c r="B22" s="35" t="s">
        <v>628</v>
      </c>
      <c r="C22" s="35" t="s">
        <v>146</v>
      </c>
      <c r="D22" s="20">
        <f t="shared" si="0"/>
        <v>1</v>
      </c>
      <c r="E22" s="36">
        <f t="shared" si="1"/>
        <v>36</v>
      </c>
      <c r="F22" s="36">
        <f t="shared" si="2"/>
        <v>6</v>
      </c>
      <c r="G22" s="39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29</v>
      </c>
      <c r="N22" s="37">
        <v>7</v>
      </c>
      <c r="O22" s="32">
        <f t="shared" si="3"/>
        <v>0</v>
      </c>
      <c r="P22" s="30">
        <f t="shared" si="4"/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6</v>
      </c>
      <c r="X22" s="30">
        <f t="shared" si="5"/>
        <v>0</v>
      </c>
      <c r="Y22" s="30">
        <f t="shared" si="6"/>
        <v>0</v>
      </c>
      <c r="AA22" s="38">
        <f t="shared" si="7"/>
        <v>0</v>
      </c>
    </row>
    <row r="23" spans="1:27" s="38" customFormat="1" ht="11.25" customHeight="1">
      <c r="A23" s="55">
        <v>18</v>
      </c>
      <c r="B23" s="35"/>
      <c r="C23" s="35"/>
      <c r="D23" s="20">
        <f t="shared" ref="D23:D28" si="8">COUNTIF((G23:M23),"&gt;0")</f>
        <v>0</v>
      </c>
      <c r="E23" s="36" t="e">
        <f t="shared" ref="E23:E28" si="9">G23+H23+I23+J23+K23+L23+M23+O23+N23+P23</f>
        <v>#NUM!</v>
      </c>
      <c r="F23" s="36" t="e">
        <f t="shared" ref="F23:F28" si="10">Q23+R23+S23+T23+U23+V23+W23+Y23+X23</f>
        <v>#NUM!</v>
      </c>
      <c r="G23" s="39"/>
      <c r="H23" s="36"/>
      <c r="I23" s="36"/>
      <c r="J23" s="36"/>
      <c r="K23" s="36"/>
      <c r="L23" s="36"/>
      <c r="M23" s="36"/>
      <c r="N23" s="37"/>
      <c r="O23" s="32" t="e">
        <f t="shared" ref="O23:O28" si="11">0 - (SMALL((G23:M23),1))</f>
        <v>#NUM!</v>
      </c>
      <c r="P23" s="30" t="e">
        <f t="shared" ref="P23:P28" si="12">0 - (SMALL((G23:M23),2))</f>
        <v>#NUM!</v>
      </c>
      <c r="Q23" s="39"/>
      <c r="R23" s="36"/>
      <c r="S23" s="36"/>
      <c r="T23" s="36"/>
      <c r="U23" s="36"/>
      <c r="V23" s="36"/>
      <c r="W23" s="36"/>
      <c r="X23" s="30" t="e">
        <f t="shared" ref="X23:X28" si="13">0 - (SMALL((Q23:W23),1))</f>
        <v>#NUM!</v>
      </c>
      <c r="Y23" s="30" t="e">
        <f t="shared" ref="Y23:Y28" si="14">0 - (SMALL((Q23:W23),2))</f>
        <v>#NUM!</v>
      </c>
      <c r="AA23" s="38">
        <f t="shared" si="7"/>
        <v>0</v>
      </c>
    </row>
    <row r="24" spans="1:27" ht="11.25" customHeight="1">
      <c r="A24" s="55">
        <v>19</v>
      </c>
      <c r="B24" s="35"/>
      <c r="C24" s="35"/>
      <c r="D24" s="20">
        <f t="shared" si="8"/>
        <v>0</v>
      </c>
      <c r="E24" s="36" t="e">
        <f t="shared" si="9"/>
        <v>#NUM!</v>
      </c>
      <c r="F24" s="36" t="e">
        <f t="shared" si="10"/>
        <v>#NUM!</v>
      </c>
      <c r="G24" s="36"/>
      <c r="H24" s="36"/>
      <c r="I24" s="36"/>
      <c r="J24" s="36"/>
      <c r="K24" s="36"/>
      <c r="L24" s="36"/>
      <c r="M24" s="36"/>
      <c r="N24" s="37"/>
      <c r="O24" s="32" t="e">
        <f t="shared" si="11"/>
        <v>#NUM!</v>
      </c>
      <c r="P24" s="30" t="e">
        <f t="shared" si="12"/>
        <v>#NUM!</v>
      </c>
      <c r="Q24" s="36"/>
      <c r="R24" s="36"/>
      <c r="S24" s="36"/>
      <c r="T24" s="36"/>
      <c r="U24" s="36"/>
      <c r="V24" s="36"/>
      <c r="W24" s="36"/>
      <c r="X24" s="30" t="e">
        <f t="shared" si="13"/>
        <v>#NUM!</v>
      </c>
      <c r="Y24" s="30" t="e">
        <f t="shared" si="14"/>
        <v>#NUM!</v>
      </c>
      <c r="AA24" s="38">
        <f t="shared" si="7"/>
        <v>0</v>
      </c>
    </row>
    <row r="25" spans="1:27" ht="11.25" customHeight="1">
      <c r="A25" s="55">
        <v>20</v>
      </c>
      <c r="B25" s="35"/>
      <c r="C25" s="35"/>
      <c r="D25" s="20">
        <f t="shared" si="8"/>
        <v>0</v>
      </c>
      <c r="E25" s="36" t="e">
        <f t="shared" si="9"/>
        <v>#NUM!</v>
      </c>
      <c r="F25" s="36" t="e">
        <f t="shared" si="10"/>
        <v>#NUM!</v>
      </c>
      <c r="G25" s="36"/>
      <c r="H25" s="36"/>
      <c r="I25" s="36"/>
      <c r="J25" s="36"/>
      <c r="K25" s="36"/>
      <c r="L25" s="36"/>
      <c r="M25" s="36"/>
      <c r="N25" s="37"/>
      <c r="O25" s="32" t="e">
        <f t="shared" si="11"/>
        <v>#NUM!</v>
      </c>
      <c r="P25" s="30" t="e">
        <f t="shared" si="12"/>
        <v>#NUM!</v>
      </c>
      <c r="Q25" s="40"/>
      <c r="R25" s="36"/>
      <c r="S25" s="36"/>
      <c r="T25" s="36"/>
      <c r="U25" s="36"/>
      <c r="V25" s="36"/>
      <c r="W25" s="36"/>
      <c r="X25" s="30" t="e">
        <f t="shared" si="13"/>
        <v>#NUM!</v>
      </c>
      <c r="Y25" s="30" t="e">
        <f t="shared" si="14"/>
        <v>#NUM!</v>
      </c>
      <c r="AA25" s="38">
        <f t="shared" si="7"/>
        <v>0</v>
      </c>
    </row>
    <row r="26" spans="1:27" ht="11.25" customHeight="1">
      <c r="A26" s="55">
        <v>21</v>
      </c>
      <c r="B26" s="35"/>
      <c r="C26" s="35"/>
      <c r="D26" s="20">
        <f t="shared" si="8"/>
        <v>0</v>
      </c>
      <c r="E26" s="36" t="e">
        <f t="shared" si="9"/>
        <v>#NUM!</v>
      </c>
      <c r="F26" s="36" t="e">
        <f t="shared" si="10"/>
        <v>#NUM!</v>
      </c>
      <c r="G26" s="36"/>
      <c r="H26" s="36"/>
      <c r="I26" s="36"/>
      <c r="J26" s="36"/>
      <c r="K26" s="36"/>
      <c r="L26" s="36"/>
      <c r="M26" s="36"/>
      <c r="N26" s="37"/>
      <c r="O26" s="32" t="e">
        <f t="shared" si="11"/>
        <v>#NUM!</v>
      </c>
      <c r="P26" s="30" t="e">
        <f t="shared" si="12"/>
        <v>#NUM!</v>
      </c>
      <c r="Q26" s="36"/>
      <c r="R26" s="36"/>
      <c r="S26" s="36"/>
      <c r="T26" s="36"/>
      <c r="U26" s="36"/>
      <c r="V26" s="36"/>
      <c r="W26" s="36"/>
      <c r="X26" s="30" t="e">
        <f t="shared" si="13"/>
        <v>#NUM!</v>
      </c>
      <c r="Y26" s="30" t="e">
        <f t="shared" si="14"/>
        <v>#NUM!</v>
      </c>
      <c r="AA26" s="38">
        <f t="shared" si="7"/>
        <v>0</v>
      </c>
    </row>
    <row r="27" spans="1:27" ht="11.25" customHeight="1">
      <c r="A27" s="55">
        <v>22</v>
      </c>
      <c r="B27" s="35"/>
      <c r="C27" s="35"/>
      <c r="D27" s="20">
        <f t="shared" si="8"/>
        <v>0</v>
      </c>
      <c r="E27" s="36" t="e">
        <f t="shared" si="9"/>
        <v>#NUM!</v>
      </c>
      <c r="F27" s="36" t="e">
        <f t="shared" si="10"/>
        <v>#NUM!</v>
      </c>
      <c r="G27" s="39"/>
      <c r="H27" s="36"/>
      <c r="I27" s="36"/>
      <c r="J27" s="36"/>
      <c r="K27" s="36"/>
      <c r="L27" s="36"/>
      <c r="M27" s="36"/>
      <c r="N27" s="110"/>
      <c r="O27" s="32" t="e">
        <f t="shared" si="11"/>
        <v>#NUM!</v>
      </c>
      <c r="P27" s="30" t="e">
        <f t="shared" si="12"/>
        <v>#NUM!</v>
      </c>
      <c r="Q27" s="39"/>
      <c r="R27" s="36"/>
      <c r="S27" s="36"/>
      <c r="T27" s="36"/>
      <c r="U27" s="36"/>
      <c r="V27" s="36"/>
      <c r="W27" s="36"/>
      <c r="X27" s="30" t="e">
        <f t="shared" si="13"/>
        <v>#NUM!</v>
      </c>
      <c r="Y27" s="30" t="e">
        <f t="shared" si="14"/>
        <v>#NUM!</v>
      </c>
      <c r="AA27" s="38">
        <f t="shared" si="7"/>
        <v>0</v>
      </c>
    </row>
    <row r="28" spans="1:27" ht="11.25" customHeight="1">
      <c r="A28" s="55">
        <v>23</v>
      </c>
      <c r="B28" s="35"/>
      <c r="C28" s="35"/>
      <c r="D28" s="20">
        <f t="shared" si="8"/>
        <v>0</v>
      </c>
      <c r="E28" s="36" t="e">
        <f t="shared" si="9"/>
        <v>#NUM!</v>
      </c>
      <c r="F28" s="36" t="e">
        <f t="shared" si="10"/>
        <v>#NUM!</v>
      </c>
      <c r="G28" s="36"/>
      <c r="H28" s="36"/>
      <c r="I28" s="36"/>
      <c r="J28" s="36"/>
      <c r="K28" s="36"/>
      <c r="L28" s="36"/>
      <c r="M28" s="36"/>
      <c r="N28" s="110"/>
      <c r="O28" s="32" t="e">
        <f t="shared" si="11"/>
        <v>#NUM!</v>
      </c>
      <c r="P28" s="30" t="e">
        <f t="shared" si="12"/>
        <v>#NUM!</v>
      </c>
      <c r="Q28" s="36"/>
      <c r="R28" s="36"/>
      <c r="S28" s="36"/>
      <c r="T28" s="36"/>
      <c r="U28" s="36"/>
      <c r="V28" s="36"/>
      <c r="W28" s="36"/>
      <c r="X28" s="30" t="e">
        <f t="shared" si="13"/>
        <v>#NUM!</v>
      </c>
      <c r="Y28" s="30" t="e">
        <f t="shared" si="14"/>
        <v>#NUM!</v>
      </c>
      <c r="AA28" s="38">
        <f t="shared" si="7"/>
        <v>0</v>
      </c>
    </row>
    <row r="29" spans="1:27" ht="11.25" customHeight="1"/>
    <row r="30" spans="1:27" ht="11.25" customHeight="1"/>
    <row r="31" spans="1:27" ht="11.25" customHeight="1"/>
    <row r="32" spans="1:27" ht="11.25" customHeight="1"/>
  </sheetData>
  <sheetCalcPr fullCalcOnLoad="1"/>
  <sortState ref="B6:Y22">
    <sortCondition descending="1" ref="E6:E22"/>
    <sortCondition descending="1" ref="F6:F22"/>
  </sortState>
  <mergeCells count="2">
    <mergeCell ref="Q2:W2"/>
    <mergeCell ref="E3:F3"/>
  </mergeCells>
  <phoneticPr fontId="6" type="noConversion"/>
  <pageMargins left="0.75" right="0.75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I56"/>
  <sheetViews>
    <sheetView topLeftCell="A6" workbookViewId="0">
      <selection activeCell="B6" sqref="B6"/>
    </sheetView>
  </sheetViews>
  <sheetFormatPr baseColWidth="10" defaultRowHeight="12"/>
  <cols>
    <col min="1" max="1" width="9" customWidth="1"/>
    <col min="2" max="3" width="11.5" customWidth="1"/>
    <col min="4" max="4" width="15" customWidth="1"/>
    <col min="5" max="5" width="8.5" customWidth="1"/>
    <col min="6" max="6" width="10.5" customWidth="1"/>
    <col min="7" max="7" width="9.83203125" customWidth="1"/>
    <col min="8" max="8" width="18.33203125" customWidth="1"/>
    <col min="9" max="9" width="12.83203125" customWidth="1"/>
  </cols>
  <sheetData>
    <row r="1" spans="1:7" ht="17">
      <c r="A1" s="99" t="s">
        <v>11</v>
      </c>
      <c r="B1" s="13"/>
      <c r="C1" s="13"/>
      <c r="D1" s="13"/>
      <c r="E1" s="13"/>
      <c r="F1" s="13"/>
    </row>
    <row r="2" spans="1:7" ht="13" thickBot="1">
      <c r="A2" s="13"/>
      <c r="B2" s="13"/>
      <c r="C2" s="13"/>
      <c r="D2" s="13"/>
      <c r="E2" s="13"/>
      <c r="F2" s="13"/>
    </row>
    <row r="3" spans="1:7">
      <c r="A3" s="121" t="s">
        <v>274</v>
      </c>
      <c r="B3" s="122"/>
      <c r="C3" s="123"/>
      <c r="D3" s="198" t="s">
        <v>275</v>
      </c>
      <c r="E3" s="199"/>
      <c r="F3" s="200"/>
      <c r="G3" s="80"/>
    </row>
    <row r="4" spans="1:7">
      <c r="A4" s="114"/>
      <c r="B4" s="19"/>
      <c r="C4" s="115"/>
      <c r="D4" s="114"/>
      <c r="E4" s="19"/>
      <c r="F4" s="115"/>
    </row>
    <row r="5" spans="1:7" ht="13">
      <c r="A5" s="116" t="s">
        <v>208</v>
      </c>
      <c r="B5" s="81" t="s">
        <v>168</v>
      </c>
      <c r="C5" s="124" t="s">
        <v>209</v>
      </c>
      <c r="D5" s="116" t="s">
        <v>208</v>
      </c>
      <c r="E5" s="81" t="s">
        <v>168</v>
      </c>
      <c r="F5" s="115"/>
    </row>
    <row r="6" spans="1:7" ht="13">
      <c r="A6" s="117">
        <v>1</v>
      </c>
      <c r="B6" s="8">
        <v>100</v>
      </c>
      <c r="C6" s="125"/>
      <c r="D6" s="117">
        <v>1</v>
      </c>
      <c r="E6" s="8">
        <v>20</v>
      </c>
      <c r="F6" s="115"/>
    </row>
    <row r="7" spans="1:7" ht="13">
      <c r="A7" s="117">
        <v>2</v>
      </c>
      <c r="B7" s="8">
        <v>80</v>
      </c>
      <c r="C7" s="125"/>
      <c r="D7" s="117">
        <v>2</v>
      </c>
      <c r="E7" s="8">
        <v>18</v>
      </c>
      <c r="F7" s="115"/>
    </row>
    <row r="8" spans="1:7" ht="13">
      <c r="A8" s="117">
        <v>3</v>
      </c>
      <c r="B8" s="8">
        <v>60</v>
      </c>
      <c r="C8" s="125"/>
      <c r="D8" s="117">
        <v>3</v>
      </c>
      <c r="E8" s="8">
        <v>16</v>
      </c>
      <c r="F8" s="115"/>
    </row>
    <row r="9" spans="1:7" ht="13">
      <c r="A9" s="117">
        <v>4</v>
      </c>
      <c r="B9" s="8">
        <v>50</v>
      </c>
      <c r="C9" s="125"/>
      <c r="D9" s="117">
        <v>4</v>
      </c>
      <c r="E9" s="8">
        <v>14</v>
      </c>
      <c r="F9" s="115"/>
    </row>
    <row r="10" spans="1:7" ht="13">
      <c r="A10" s="117">
        <v>5</v>
      </c>
      <c r="B10" s="8">
        <v>45</v>
      </c>
      <c r="C10" s="125"/>
      <c r="D10" s="117">
        <v>5</v>
      </c>
      <c r="E10" s="8">
        <v>12</v>
      </c>
      <c r="F10" s="115"/>
    </row>
    <row r="11" spans="1:7" ht="13">
      <c r="A11" s="117">
        <v>6</v>
      </c>
      <c r="B11" s="8">
        <v>40</v>
      </c>
      <c r="C11" s="125"/>
      <c r="D11" s="117">
        <v>6</v>
      </c>
      <c r="E11" s="8">
        <v>10</v>
      </c>
      <c r="F11" s="115"/>
    </row>
    <row r="12" spans="1:7" ht="13">
      <c r="A12" s="117">
        <v>7</v>
      </c>
      <c r="B12" s="8">
        <v>36</v>
      </c>
      <c r="C12" s="125"/>
      <c r="D12" s="117">
        <v>7</v>
      </c>
      <c r="E12" s="8">
        <v>9</v>
      </c>
      <c r="F12" s="115"/>
    </row>
    <row r="13" spans="1:7" ht="13">
      <c r="A13" s="117">
        <v>8</v>
      </c>
      <c r="B13" s="8">
        <v>32</v>
      </c>
      <c r="C13" s="125"/>
      <c r="D13" s="117">
        <v>8</v>
      </c>
      <c r="E13" s="8">
        <v>8</v>
      </c>
      <c r="F13" s="115"/>
    </row>
    <row r="14" spans="1:7" ht="13">
      <c r="A14" s="117">
        <v>9</v>
      </c>
      <c r="B14" s="8">
        <v>29</v>
      </c>
      <c r="C14" s="125"/>
      <c r="D14" s="117">
        <v>9</v>
      </c>
      <c r="E14" s="8">
        <v>7</v>
      </c>
      <c r="F14" s="115"/>
    </row>
    <row r="15" spans="1:7" ht="13">
      <c r="A15" s="117">
        <v>10</v>
      </c>
      <c r="B15" s="8">
        <v>26</v>
      </c>
      <c r="C15" s="125"/>
      <c r="D15" s="117">
        <v>10</v>
      </c>
      <c r="E15" s="8">
        <v>6</v>
      </c>
      <c r="F15" s="115"/>
    </row>
    <row r="16" spans="1:7" ht="13">
      <c r="A16" s="117">
        <v>11</v>
      </c>
      <c r="B16" s="8">
        <v>24</v>
      </c>
      <c r="C16" s="125"/>
      <c r="D16" s="117">
        <v>11</v>
      </c>
      <c r="E16" s="8">
        <v>5</v>
      </c>
      <c r="F16" s="115"/>
    </row>
    <row r="17" spans="1:6" ht="13">
      <c r="A17" s="117">
        <v>12</v>
      </c>
      <c r="B17" s="8">
        <v>22</v>
      </c>
      <c r="C17" s="125"/>
      <c r="D17" s="117">
        <v>12</v>
      </c>
      <c r="E17" s="8">
        <v>4</v>
      </c>
      <c r="F17" s="115"/>
    </row>
    <row r="18" spans="1:6" ht="13">
      <c r="A18" s="117">
        <v>13</v>
      </c>
      <c r="B18" s="8">
        <v>20</v>
      </c>
      <c r="C18" s="125"/>
      <c r="D18" s="117">
        <v>13</v>
      </c>
      <c r="E18" s="8">
        <v>3</v>
      </c>
      <c r="F18" s="115"/>
    </row>
    <row r="19" spans="1:6" ht="13">
      <c r="A19" s="117">
        <v>14</v>
      </c>
      <c r="B19" s="8">
        <v>18</v>
      </c>
      <c r="C19" s="125"/>
      <c r="D19" s="117">
        <v>14</v>
      </c>
      <c r="E19" s="8">
        <v>2</v>
      </c>
      <c r="F19" s="115"/>
    </row>
    <row r="20" spans="1:6" ht="13">
      <c r="A20" s="117">
        <v>15</v>
      </c>
      <c r="B20" s="8">
        <v>16</v>
      </c>
      <c r="C20" s="125"/>
      <c r="D20" s="117">
        <v>15</v>
      </c>
      <c r="E20" s="8">
        <v>1</v>
      </c>
      <c r="F20" s="115"/>
    </row>
    <row r="21" spans="1:6" ht="13">
      <c r="A21" s="117">
        <v>16</v>
      </c>
      <c r="B21" s="8">
        <v>15</v>
      </c>
      <c r="C21" s="125"/>
      <c r="D21" s="117">
        <v>16</v>
      </c>
      <c r="E21" s="8">
        <v>1</v>
      </c>
      <c r="F21" s="115"/>
    </row>
    <row r="22" spans="1:6" ht="13">
      <c r="A22" s="117">
        <v>17</v>
      </c>
      <c r="B22" s="8">
        <v>14</v>
      </c>
      <c r="C22" s="125"/>
      <c r="D22" s="117">
        <v>17</v>
      </c>
      <c r="E22" s="8">
        <v>1</v>
      </c>
      <c r="F22" s="115"/>
    </row>
    <row r="23" spans="1:6" ht="13">
      <c r="A23" s="117">
        <v>18</v>
      </c>
      <c r="B23" s="8">
        <v>13</v>
      </c>
      <c r="C23" s="125"/>
      <c r="D23" s="117">
        <v>18</v>
      </c>
      <c r="E23" s="8">
        <v>1</v>
      </c>
      <c r="F23" s="115"/>
    </row>
    <row r="24" spans="1:6" ht="13">
      <c r="A24" s="117">
        <v>19</v>
      </c>
      <c r="B24" s="8">
        <v>12</v>
      </c>
      <c r="C24" s="125"/>
      <c r="D24" s="117">
        <v>19</v>
      </c>
      <c r="E24" s="8">
        <v>1</v>
      </c>
      <c r="F24" s="115"/>
    </row>
    <row r="25" spans="1:6" ht="13">
      <c r="A25" s="117">
        <v>20</v>
      </c>
      <c r="B25" s="8">
        <v>11</v>
      </c>
      <c r="C25" s="125"/>
      <c r="D25" s="117">
        <v>20</v>
      </c>
      <c r="E25" s="8">
        <v>1</v>
      </c>
      <c r="F25" s="115"/>
    </row>
    <row r="26" spans="1:6" ht="13">
      <c r="A26" s="117">
        <v>21</v>
      </c>
      <c r="B26" s="8">
        <v>10</v>
      </c>
      <c r="C26" s="125"/>
      <c r="D26" s="117">
        <v>21</v>
      </c>
      <c r="E26" s="8">
        <v>1</v>
      </c>
      <c r="F26" s="115"/>
    </row>
    <row r="27" spans="1:6" ht="13">
      <c r="A27" s="117">
        <v>22</v>
      </c>
      <c r="B27" s="8">
        <v>9</v>
      </c>
      <c r="C27" s="125"/>
      <c r="D27" s="117">
        <v>22</v>
      </c>
      <c r="E27" s="8">
        <v>1</v>
      </c>
      <c r="F27" s="115"/>
    </row>
    <row r="28" spans="1:6" ht="13">
      <c r="A28" s="117">
        <v>23</v>
      </c>
      <c r="B28" s="8">
        <v>8</v>
      </c>
      <c r="C28" s="125"/>
      <c r="D28" s="117">
        <v>23</v>
      </c>
      <c r="E28" s="8">
        <v>1</v>
      </c>
      <c r="F28" s="115"/>
    </row>
    <row r="29" spans="1:6" ht="13">
      <c r="A29" s="117">
        <v>24</v>
      </c>
      <c r="B29" s="8">
        <v>7</v>
      </c>
      <c r="C29" s="125"/>
      <c r="D29" s="117">
        <v>24</v>
      </c>
      <c r="E29" s="8">
        <v>1</v>
      </c>
      <c r="F29" s="115"/>
    </row>
    <row r="30" spans="1:6" ht="13">
      <c r="A30" s="117">
        <v>25</v>
      </c>
      <c r="B30" s="8">
        <v>6</v>
      </c>
      <c r="C30" s="125"/>
      <c r="D30" s="117">
        <v>25</v>
      </c>
      <c r="E30" s="8">
        <v>1</v>
      </c>
      <c r="F30" s="115"/>
    </row>
    <row r="31" spans="1:6" ht="13">
      <c r="A31" s="117">
        <v>26</v>
      </c>
      <c r="B31" s="8">
        <v>5</v>
      </c>
      <c r="C31" s="125"/>
      <c r="D31" s="117">
        <v>26</v>
      </c>
      <c r="E31" s="8">
        <v>1</v>
      </c>
      <c r="F31" s="115"/>
    </row>
    <row r="32" spans="1:6" ht="13">
      <c r="A32" s="117">
        <v>27</v>
      </c>
      <c r="B32" s="8">
        <v>4</v>
      </c>
      <c r="C32" s="125"/>
      <c r="D32" s="117">
        <v>27</v>
      </c>
      <c r="E32" s="8">
        <v>1</v>
      </c>
      <c r="F32" s="115"/>
    </row>
    <row r="33" spans="1:9" ht="13">
      <c r="A33" s="117">
        <v>28</v>
      </c>
      <c r="B33" s="8">
        <v>3</v>
      </c>
      <c r="C33" s="125"/>
      <c r="D33" s="117">
        <v>28</v>
      </c>
      <c r="E33" s="8">
        <v>1</v>
      </c>
      <c r="F33" s="115"/>
    </row>
    <row r="34" spans="1:9" ht="13">
      <c r="A34" s="117">
        <v>29</v>
      </c>
      <c r="B34" s="8">
        <v>2</v>
      </c>
      <c r="C34" s="125"/>
      <c r="D34" s="117">
        <v>29</v>
      </c>
      <c r="E34" s="8">
        <v>1</v>
      </c>
      <c r="F34" s="115"/>
    </row>
    <row r="35" spans="1:9" ht="14" thickBot="1">
      <c r="A35" s="118" t="s">
        <v>210</v>
      </c>
      <c r="B35" s="119">
        <v>1</v>
      </c>
      <c r="C35" s="126"/>
      <c r="D35" s="118" t="s">
        <v>210</v>
      </c>
      <c r="E35" s="119">
        <v>1</v>
      </c>
      <c r="F35" s="120"/>
    </row>
    <row r="36" spans="1:9" ht="15">
      <c r="A36" s="9"/>
    </row>
    <row r="38" spans="1:9" ht="14">
      <c r="A38" s="82" t="s">
        <v>60</v>
      </c>
      <c r="B38" s="83"/>
    </row>
    <row r="39" spans="1:9" ht="14">
      <c r="A39" s="10">
        <v>1</v>
      </c>
      <c r="B39" s="11" t="s">
        <v>20</v>
      </c>
      <c r="I39" s="13"/>
    </row>
    <row r="40" spans="1:9" s="13" customFormat="1" ht="14">
      <c r="A40" s="10">
        <v>2</v>
      </c>
      <c r="B40" s="11" t="s">
        <v>21</v>
      </c>
      <c r="C40"/>
      <c r="D40"/>
      <c r="E40"/>
      <c r="F40"/>
      <c r="G40"/>
      <c r="H40"/>
    </row>
    <row r="41" spans="1:9" ht="14">
      <c r="A41" s="10">
        <v>3</v>
      </c>
      <c r="B41" s="12" t="s">
        <v>107</v>
      </c>
    </row>
    <row r="42" spans="1:9" ht="14">
      <c r="A42" s="10">
        <v>4</v>
      </c>
      <c r="B42" s="145" t="s">
        <v>540</v>
      </c>
    </row>
    <row r="43" spans="1:9" ht="14">
      <c r="A43" s="10">
        <v>5</v>
      </c>
      <c r="B43" s="11" t="s">
        <v>84</v>
      </c>
    </row>
    <row r="44" spans="1:9" ht="14">
      <c r="A44" s="10">
        <v>6</v>
      </c>
      <c r="B44" s="11" t="s">
        <v>85</v>
      </c>
    </row>
    <row r="45" spans="1:9" ht="14">
      <c r="A45" s="10">
        <v>7</v>
      </c>
      <c r="B45" s="12" t="s">
        <v>29</v>
      </c>
    </row>
    <row r="46" spans="1:9" ht="14">
      <c r="A46" s="10">
        <v>8</v>
      </c>
      <c r="B46" s="11" t="s">
        <v>86</v>
      </c>
    </row>
    <row r="47" spans="1:9" ht="14">
      <c r="A47" s="10">
        <v>9</v>
      </c>
      <c r="B47" s="12" t="s">
        <v>8</v>
      </c>
      <c r="C47" s="13"/>
      <c r="D47" s="13"/>
      <c r="E47" s="13"/>
      <c r="F47" s="13"/>
      <c r="G47" s="13"/>
      <c r="H47" s="13"/>
    </row>
    <row r="48" spans="1:9">
      <c r="A48" s="14">
        <v>10</v>
      </c>
      <c r="B48" s="12" t="s">
        <v>108</v>
      </c>
      <c r="C48" s="13"/>
      <c r="D48" s="13"/>
      <c r="E48" s="13"/>
      <c r="F48" s="13"/>
      <c r="G48" s="13"/>
      <c r="H48" s="13"/>
    </row>
    <row r="49" spans="1:2" ht="14">
      <c r="A49" s="10">
        <v>11</v>
      </c>
      <c r="B49" s="12" t="s">
        <v>12</v>
      </c>
    </row>
    <row r="50" spans="1:2" ht="14">
      <c r="A50" s="10">
        <v>12</v>
      </c>
      <c r="B50" s="12" t="s">
        <v>7</v>
      </c>
    </row>
    <row r="51" spans="1:2" ht="14">
      <c r="A51" s="10">
        <v>13</v>
      </c>
      <c r="B51" s="11" t="s">
        <v>87</v>
      </c>
    </row>
    <row r="52" spans="1:2" ht="14">
      <c r="A52" s="10">
        <v>14</v>
      </c>
      <c r="B52" s="11" t="s">
        <v>88</v>
      </c>
    </row>
    <row r="53" spans="1:2" ht="14">
      <c r="A53" s="10">
        <v>15</v>
      </c>
      <c r="B53" s="11" t="s">
        <v>89</v>
      </c>
    </row>
    <row r="54" spans="1:2" ht="14">
      <c r="A54" s="10"/>
      <c r="B54" s="11"/>
    </row>
    <row r="55" spans="1:2" ht="14">
      <c r="A55" s="10"/>
      <c r="B55" s="11" t="s">
        <v>438</v>
      </c>
    </row>
    <row r="56" spans="1:2" ht="14">
      <c r="A56" s="10"/>
      <c r="B56" s="11" t="s">
        <v>230</v>
      </c>
    </row>
  </sheetData>
  <sheetCalcPr fullCalcOnLoad="1"/>
  <mergeCells count="1">
    <mergeCell ref="D3:F3"/>
  </mergeCells>
  <phoneticPr fontId="6" type="noConversion"/>
  <pageMargins left="0.75" right="0.75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A91"/>
  <sheetViews>
    <sheetView zoomScale="125" zoomScaleNormal="80" zoomScalePageLayoutView="80" workbookViewId="0">
      <selection activeCell="E6" sqref="E6"/>
    </sheetView>
  </sheetViews>
  <sheetFormatPr baseColWidth="10" defaultRowHeight="12"/>
  <cols>
    <col min="1" max="1" width="3.6640625" customWidth="1"/>
    <col min="2" max="2" width="20.6640625" customWidth="1"/>
    <col min="3" max="3" width="18.6640625" customWidth="1"/>
    <col min="4" max="4" width="16.1640625" customWidth="1"/>
    <col min="5" max="5" width="8.5" customWidth="1"/>
    <col min="6" max="6" width="7.5" customWidth="1"/>
    <col min="7" max="21" width="10.6640625" customWidth="1"/>
    <col min="22" max="23" width="11.5" customWidth="1"/>
  </cols>
  <sheetData>
    <row r="1" spans="1:27" ht="21">
      <c r="A1" s="56"/>
      <c r="B1" s="2" t="s">
        <v>10</v>
      </c>
      <c r="C1" s="15"/>
      <c r="D1" s="3"/>
      <c r="E1" s="4"/>
      <c r="F1" s="4"/>
      <c r="G1" s="1"/>
      <c r="H1" s="170">
        <f>COUNTIF(D6:D60,"7")</f>
        <v>2</v>
      </c>
      <c r="I1" s="170">
        <f>COUNTIF(D6:D60,"6")</f>
        <v>4</v>
      </c>
      <c r="J1" s="170">
        <f>COUNTIF(D6:D60,"5")</f>
        <v>3</v>
      </c>
      <c r="K1" s="170">
        <f>COUNTIF(D6:D60,"4")</f>
        <v>2</v>
      </c>
      <c r="L1" s="1"/>
      <c r="M1" s="1"/>
      <c r="N1" s="1"/>
      <c r="O1" s="5"/>
      <c r="P1" s="5"/>
      <c r="Q1">
        <f>COUNTIF(Q6:W70,"10")</f>
        <v>0</v>
      </c>
    </row>
    <row r="2" spans="1:27">
      <c r="A2" s="57"/>
      <c r="B2" s="19">
        <f>COUNTA(B6:B86)</f>
        <v>22</v>
      </c>
      <c r="C2" s="19"/>
      <c r="D2" s="17">
        <f>COUNTIF(D6:D86,"&gt;4")</f>
        <v>9</v>
      </c>
      <c r="E2" s="18"/>
      <c r="F2" s="18"/>
      <c r="G2" s="19"/>
      <c r="H2" s="19"/>
      <c r="I2" s="19"/>
      <c r="J2" s="19"/>
      <c r="K2" s="19"/>
      <c r="L2" s="19"/>
      <c r="M2" s="19"/>
      <c r="N2" s="19"/>
      <c r="O2" s="29"/>
      <c r="P2" s="29"/>
      <c r="Q2" s="194" t="s">
        <v>162</v>
      </c>
      <c r="R2" s="194"/>
      <c r="S2" s="194"/>
      <c r="T2" s="194"/>
      <c r="U2" s="194"/>
      <c r="V2" s="194"/>
      <c r="W2" s="194"/>
      <c r="X2" s="19"/>
      <c r="Y2" s="19"/>
      <c r="AA2" t="s">
        <v>625</v>
      </c>
    </row>
    <row r="3" spans="1:27" ht="17">
      <c r="A3" s="58"/>
      <c r="B3" s="7" t="s">
        <v>172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7"/>
      <c r="O3" s="31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06"/>
      <c r="Y3" s="19"/>
      <c r="AA3">
        <f>COUNTIF(AA6:AA29,"&gt;0")</f>
        <v>0</v>
      </c>
    </row>
    <row r="4" spans="1:27" s="53" customFormat="1" ht="9">
      <c r="A4" s="58"/>
      <c r="B4" s="6"/>
      <c r="C4" s="6"/>
      <c r="D4" s="25"/>
      <c r="E4" s="25"/>
      <c r="F4" s="25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8" t="s">
        <v>165</v>
      </c>
      <c r="O4" s="54"/>
      <c r="P4" s="51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107"/>
      <c r="Y4" s="52"/>
    </row>
    <row r="5" spans="1:27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46" t="s">
        <v>170</v>
      </c>
      <c r="Y5" s="46" t="s">
        <v>170</v>
      </c>
    </row>
    <row r="6" spans="1:27" s="38" customFormat="1" ht="11.25" customHeight="1">
      <c r="A6" s="137">
        <v>1</v>
      </c>
      <c r="B6" s="38" t="s">
        <v>204</v>
      </c>
      <c r="C6" s="38" t="s">
        <v>211</v>
      </c>
      <c r="D6" s="20">
        <f t="shared" ref="D6:D27" si="0">COUNTIF((G6:M6),"&gt;0")</f>
        <v>6</v>
      </c>
      <c r="E6" s="36">
        <f t="shared" ref="E6:E27" si="1">G6+H6+I6+J6+K6+L6+M6+O6+N6+P6</f>
        <v>440</v>
      </c>
      <c r="F6" s="36">
        <f t="shared" ref="F6:F27" si="2">Q6+R6+S6+T6+U6+V6+W6+X6+Y6</f>
        <v>35</v>
      </c>
      <c r="G6" s="140">
        <v>29</v>
      </c>
      <c r="H6" s="36">
        <v>100</v>
      </c>
      <c r="I6" s="36">
        <v>100</v>
      </c>
      <c r="J6" s="36">
        <v>50</v>
      </c>
      <c r="K6" s="36">
        <v>0</v>
      </c>
      <c r="L6" s="36">
        <v>80</v>
      </c>
      <c r="M6" s="36">
        <v>100</v>
      </c>
      <c r="N6" s="37">
        <v>10</v>
      </c>
      <c r="O6" s="32">
        <f t="shared" ref="O6:O27" si="3">0 - (SMALL((G6:M6),1))</f>
        <v>0</v>
      </c>
      <c r="P6" s="30">
        <f t="shared" ref="P6:P27" si="4">0 - (SMALL((G6:M6),2))</f>
        <v>-29</v>
      </c>
      <c r="Q6" s="36">
        <v>6</v>
      </c>
      <c r="R6" s="36">
        <v>8</v>
      </c>
      <c r="S6" s="36">
        <v>6</v>
      </c>
      <c r="T6" s="36">
        <v>7</v>
      </c>
      <c r="U6" s="36">
        <v>0</v>
      </c>
      <c r="V6" s="36">
        <v>6</v>
      </c>
      <c r="W6" s="36">
        <v>8</v>
      </c>
      <c r="X6" s="30">
        <f t="shared" ref="X6:X27" si="5">0 - (SMALL((Q6:W6),1))</f>
        <v>0</v>
      </c>
      <c r="Y6" s="30">
        <f t="shared" ref="Y6:Y27" si="6">0 - (SMALL((Q6:W6),2))</f>
        <v>-6</v>
      </c>
      <c r="AA6" s="38">
        <f>COUNTIF(Q6:W6,"=10")</f>
        <v>0</v>
      </c>
    </row>
    <row r="7" spans="1:27" s="38" customFormat="1" ht="11.25" customHeight="1">
      <c r="A7" s="55">
        <v>2</v>
      </c>
      <c r="B7" s="38" t="s">
        <v>109</v>
      </c>
      <c r="C7" s="38" t="s">
        <v>211</v>
      </c>
      <c r="D7" s="20">
        <f t="shared" si="0"/>
        <v>7</v>
      </c>
      <c r="E7" s="36">
        <f t="shared" si="1"/>
        <v>328</v>
      </c>
      <c r="F7" s="36">
        <f t="shared" si="2"/>
        <v>33</v>
      </c>
      <c r="G7" s="140">
        <v>40</v>
      </c>
      <c r="H7" s="36">
        <v>40</v>
      </c>
      <c r="I7" s="36">
        <v>50</v>
      </c>
      <c r="J7" s="36">
        <v>60</v>
      </c>
      <c r="K7" s="36">
        <v>60</v>
      </c>
      <c r="L7" s="36">
        <v>60</v>
      </c>
      <c r="M7" s="36">
        <v>80</v>
      </c>
      <c r="N7" s="37">
        <v>18</v>
      </c>
      <c r="O7" s="32">
        <f t="shared" si="3"/>
        <v>-40</v>
      </c>
      <c r="P7" s="30">
        <f t="shared" si="4"/>
        <v>-40</v>
      </c>
      <c r="Q7" s="36">
        <v>7</v>
      </c>
      <c r="R7" s="36">
        <v>3</v>
      </c>
      <c r="S7" s="36">
        <v>5</v>
      </c>
      <c r="T7" s="36">
        <v>8</v>
      </c>
      <c r="U7" s="36">
        <v>6</v>
      </c>
      <c r="V7" s="36">
        <v>6</v>
      </c>
      <c r="W7" s="36">
        <v>6</v>
      </c>
      <c r="X7" s="30">
        <f t="shared" si="5"/>
        <v>-3</v>
      </c>
      <c r="Y7" s="30">
        <f t="shared" si="6"/>
        <v>-5</v>
      </c>
      <c r="AA7" s="38">
        <f t="shared" ref="AA7:AA29" si="7">COUNTIF(Q7:W7,"=10")</f>
        <v>0</v>
      </c>
    </row>
    <row r="8" spans="1:27" s="38" customFormat="1" ht="11.25" customHeight="1">
      <c r="A8" s="55">
        <v>3</v>
      </c>
      <c r="B8" s="38" t="s">
        <v>203</v>
      </c>
      <c r="C8" s="38" t="s">
        <v>160</v>
      </c>
      <c r="D8" s="20">
        <f t="shared" si="0"/>
        <v>6</v>
      </c>
      <c r="E8" s="36">
        <f t="shared" si="1"/>
        <v>312</v>
      </c>
      <c r="F8" s="36">
        <f t="shared" si="2"/>
        <v>30</v>
      </c>
      <c r="G8" s="140">
        <v>80</v>
      </c>
      <c r="H8" s="36">
        <v>60</v>
      </c>
      <c r="I8" s="36">
        <v>60</v>
      </c>
      <c r="J8" s="36">
        <v>22</v>
      </c>
      <c r="K8" s="36">
        <v>80</v>
      </c>
      <c r="L8" s="36">
        <v>0</v>
      </c>
      <c r="M8" s="36">
        <v>26</v>
      </c>
      <c r="N8" s="37">
        <v>6</v>
      </c>
      <c r="O8" s="32">
        <f t="shared" si="3"/>
        <v>0</v>
      </c>
      <c r="P8" s="30">
        <f t="shared" si="4"/>
        <v>-22</v>
      </c>
      <c r="Q8" s="36">
        <v>7</v>
      </c>
      <c r="R8" s="36">
        <v>5</v>
      </c>
      <c r="S8" s="36">
        <v>6</v>
      </c>
      <c r="T8" s="36">
        <v>4</v>
      </c>
      <c r="U8" s="36">
        <v>8</v>
      </c>
      <c r="V8" s="36">
        <v>0</v>
      </c>
      <c r="W8" s="36">
        <v>3</v>
      </c>
      <c r="X8" s="30">
        <f t="shared" si="5"/>
        <v>0</v>
      </c>
      <c r="Y8" s="30">
        <f t="shared" si="6"/>
        <v>-3</v>
      </c>
      <c r="AA8" s="38">
        <f t="shared" si="7"/>
        <v>0</v>
      </c>
    </row>
    <row r="9" spans="1:27" s="38" customFormat="1" ht="11.25" customHeight="1">
      <c r="A9" s="55">
        <v>4</v>
      </c>
      <c r="B9" s="38" t="s">
        <v>206</v>
      </c>
      <c r="C9" s="38" t="s">
        <v>61</v>
      </c>
      <c r="D9" s="20">
        <f t="shared" si="0"/>
        <v>6</v>
      </c>
      <c r="E9" s="36">
        <f t="shared" si="1"/>
        <v>296</v>
      </c>
      <c r="F9" s="36">
        <f t="shared" si="2"/>
        <v>32</v>
      </c>
      <c r="G9" s="140">
        <v>50</v>
      </c>
      <c r="H9" s="36">
        <v>50</v>
      </c>
      <c r="I9" s="36">
        <v>32</v>
      </c>
      <c r="J9" s="36">
        <v>29</v>
      </c>
      <c r="K9" s="36">
        <v>100</v>
      </c>
      <c r="L9" s="36">
        <v>0</v>
      </c>
      <c r="M9" s="36">
        <v>50</v>
      </c>
      <c r="N9" s="37">
        <v>14</v>
      </c>
      <c r="O9" s="32">
        <f t="shared" si="3"/>
        <v>0</v>
      </c>
      <c r="P9" s="30">
        <f t="shared" si="4"/>
        <v>-29</v>
      </c>
      <c r="Q9" s="36">
        <v>8</v>
      </c>
      <c r="R9" s="36">
        <v>5</v>
      </c>
      <c r="S9" s="36">
        <v>3</v>
      </c>
      <c r="T9" s="36">
        <v>3</v>
      </c>
      <c r="U9" s="36">
        <v>9</v>
      </c>
      <c r="V9" s="36">
        <v>0</v>
      </c>
      <c r="W9" s="36">
        <v>7</v>
      </c>
      <c r="X9" s="30">
        <f t="shared" si="5"/>
        <v>0</v>
      </c>
      <c r="Y9" s="30">
        <f t="shared" si="6"/>
        <v>-3</v>
      </c>
      <c r="AA9" s="38">
        <f t="shared" si="7"/>
        <v>0</v>
      </c>
    </row>
    <row r="10" spans="1:27" s="38" customFormat="1" ht="11.25" customHeight="1">
      <c r="A10" s="134">
        <v>5</v>
      </c>
      <c r="B10" s="35" t="s">
        <v>118</v>
      </c>
      <c r="C10" s="35" t="s">
        <v>51</v>
      </c>
      <c r="D10" s="20">
        <f t="shared" si="0"/>
        <v>6</v>
      </c>
      <c r="E10" s="36">
        <f t="shared" si="1"/>
        <v>287</v>
      </c>
      <c r="F10" s="36">
        <f t="shared" si="2"/>
        <v>38</v>
      </c>
      <c r="G10" s="36">
        <v>0</v>
      </c>
      <c r="H10" s="36">
        <v>80</v>
      </c>
      <c r="I10" s="36">
        <v>24</v>
      </c>
      <c r="J10" s="36">
        <v>45</v>
      </c>
      <c r="K10" s="36">
        <v>50</v>
      </c>
      <c r="L10" s="36">
        <v>36</v>
      </c>
      <c r="M10" s="36">
        <v>60</v>
      </c>
      <c r="N10" s="37">
        <v>16</v>
      </c>
      <c r="O10" s="32">
        <f t="shared" si="3"/>
        <v>0</v>
      </c>
      <c r="P10" s="30">
        <f t="shared" si="4"/>
        <v>-24</v>
      </c>
      <c r="Q10" s="36">
        <v>0</v>
      </c>
      <c r="R10" s="36">
        <v>8</v>
      </c>
      <c r="S10" s="36">
        <v>3</v>
      </c>
      <c r="T10" s="36">
        <v>7</v>
      </c>
      <c r="U10" s="36">
        <v>7</v>
      </c>
      <c r="V10" s="36">
        <v>7</v>
      </c>
      <c r="W10" s="36">
        <v>9</v>
      </c>
      <c r="X10" s="30">
        <f t="shared" si="5"/>
        <v>0</v>
      </c>
      <c r="Y10" s="30">
        <f t="shared" si="6"/>
        <v>-3</v>
      </c>
      <c r="AA10" s="38">
        <f t="shared" si="7"/>
        <v>0</v>
      </c>
    </row>
    <row r="11" spans="1:27" s="38" customFormat="1" ht="11.25" customHeight="1">
      <c r="A11" s="55">
        <v>6</v>
      </c>
      <c r="B11" s="35" t="s">
        <v>480</v>
      </c>
      <c r="C11" s="35" t="s">
        <v>158</v>
      </c>
      <c r="D11" s="20">
        <f t="shared" si="0"/>
        <v>5</v>
      </c>
      <c r="E11" s="36">
        <f t="shared" si="1"/>
        <v>227</v>
      </c>
      <c r="F11" s="36">
        <f t="shared" si="2"/>
        <v>28</v>
      </c>
      <c r="G11" s="36">
        <v>0</v>
      </c>
      <c r="H11" s="36">
        <v>0</v>
      </c>
      <c r="I11" s="36">
        <v>32</v>
      </c>
      <c r="J11" s="36">
        <v>26</v>
      </c>
      <c r="K11" s="36">
        <v>40</v>
      </c>
      <c r="L11" s="36">
        <v>100</v>
      </c>
      <c r="M11" s="36">
        <v>24</v>
      </c>
      <c r="N11" s="37">
        <v>5</v>
      </c>
      <c r="O11" s="32">
        <f t="shared" si="3"/>
        <v>0</v>
      </c>
      <c r="P11" s="30">
        <f t="shared" si="4"/>
        <v>0</v>
      </c>
      <c r="Q11" s="36">
        <v>0</v>
      </c>
      <c r="R11" s="36">
        <v>0</v>
      </c>
      <c r="S11" s="36">
        <v>5</v>
      </c>
      <c r="T11" s="36">
        <v>5</v>
      </c>
      <c r="U11" s="36">
        <v>6</v>
      </c>
      <c r="V11" s="36">
        <v>8</v>
      </c>
      <c r="W11" s="36">
        <v>4</v>
      </c>
      <c r="X11" s="30">
        <f t="shared" si="5"/>
        <v>0</v>
      </c>
      <c r="Y11" s="30">
        <f t="shared" si="6"/>
        <v>0</v>
      </c>
      <c r="AA11" s="38">
        <f t="shared" si="7"/>
        <v>0</v>
      </c>
    </row>
    <row r="12" spans="1:27" s="38" customFormat="1" ht="11.25" customHeight="1">
      <c r="A12" s="55">
        <v>7</v>
      </c>
      <c r="B12" s="35" t="s">
        <v>119</v>
      </c>
      <c r="C12" s="35" t="s">
        <v>50</v>
      </c>
      <c r="D12" s="20">
        <f t="shared" si="0"/>
        <v>4</v>
      </c>
      <c r="E12" s="36">
        <f t="shared" si="1"/>
        <v>225</v>
      </c>
      <c r="F12" s="36">
        <f t="shared" si="2"/>
        <v>27</v>
      </c>
      <c r="G12" s="36">
        <v>0</v>
      </c>
      <c r="H12" s="36">
        <v>45</v>
      </c>
      <c r="I12" s="36">
        <v>0</v>
      </c>
      <c r="J12" s="36">
        <v>80</v>
      </c>
      <c r="K12" s="36">
        <v>0</v>
      </c>
      <c r="L12" s="36">
        <v>50</v>
      </c>
      <c r="M12" s="36">
        <v>40</v>
      </c>
      <c r="N12" s="37">
        <v>10</v>
      </c>
      <c r="O12" s="32">
        <f t="shared" si="3"/>
        <v>0</v>
      </c>
      <c r="P12" s="30">
        <f t="shared" si="4"/>
        <v>0</v>
      </c>
      <c r="Q12" s="36">
        <v>0</v>
      </c>
      <c r="R12" s="36">
        <v>5</v>
      </c>
      <c r="S12" s="36">
        <v>0</v>
      </c>
      <c r="T12" s="36">
        <v>9</v>
      </c>
      <c r="U12" s="36">
        <v>0</v>
      </c>
      <c r="V12" s="36">
        <v>7</v>
      </c>
      <c r="W12" s="36">
        <v>6</v>
      </c>
      <c r="X12" s="30">
        <f t="shared" si="5"/>
        <v>0</v>
      </c>
      <c r="Y12" s="30">
        <f t="shared" si="6"/>
        <v>0</v>
      </c>
      <c r="AA12" s="38">
        <f t="shared" si="7"/>
        <v>0</v>
      </c>
    </row>
    <row r="13" spans="1:27" s="38" customFormat="1" ht="11.25" customHeight="1">
      <c r="A13" s="55">
        <v>8</v>
      </c>
      <c r="B13" s="38" t="s">
        <v>110</v>
      </c>
      <c r="C13" s="38" t="s">
        <v>26</v>
      </c>
      <c r="D13" s="20">
        <f t="shared" si="0"/>
        <v>5</v>
      </c>
      <c r="E13" s="36">
        <f t="shared" si="1"/>
        <v>198</v>
      </c>
      <c r="F13" s="36">
        <f t="shared" si="2"/>
        <v>20</v>
      </c>
      <c r="G13" s="140">
        <v>32</v>
      </c>
      <c r="H13" s="36">
        <v>32</v>
      </c>
      <c r="I13" s="36">
        <v>45</v>
      </c>
      <c r="J13" s="36">
        <v>32</v>
      </c>
      <c r="K13" s="36">
        <v>0</v>
      </c>
      <c r="L13" s="36">
        <v>0</v>
      </c>
      <c r="M13" s="36">
        <v>45</v>
      </c>
      <c r="N13" s="37">
        <v>12</v>
      </c>
      <c r="O13" s="32">
        <f t="shared" si="3"/>
        <v>0</v>
      </c>
      <c r="P13" s="30">
        <f t="shared" si="4"/>
        <v>0</v>
      </c>
      <c r="Q13" s="36">
        <v>4</v>
      </c>
      <c r="R13" s="36">
        <v>2</v>
      </c>
      <c r="S13" s="36">
        <v>5</v>
      </c>
      <c r="T13" s="36">
        <v>4</v>
      </c>
      <c r="U13" s="36">
        <v>0</v>
      </c>
      <c r="V13" s="36">
        <v>0</v>
      </c>
      <c r="W13" s="36">
        <v>5</v>
      </c>
      <c r="X13" s="30">
        <f t="shared" si="5"/>
        <v>0</v>
      </c>
      <c r="Y13" s="30">
        <f t="shared" si="6"/>
        <v>0</v>
      </c>
      <c r="AA13" s="38">
        <f t="shared" si="7"/>
        <v>0</v>
      </c>
    </row>
    <row r="14" spans="1:27" s="38" customFormat="1" ht="11.25" customHeight="1">
      <c r="A14" s="55">
        <v>9</v>
      </c>
      <c r="B14" s="38" t="s">
        <v>111</v>
      </c>
      <c r="C14" s="38" t="s">
        <v>24</v>
      </c>
      <c r="D14" s="20">
        <f t="shared" si="0"/>
        <v>3</v>
      </c>
      <c r="E14" s="36">
        <f t="shared" si="1"/>
        <v>196</v>
      </c>
      <c r="F14" s="36">
        <f t="shared" si="2"/>
        <v>18</v>
      </c>
      <c r="G14" s="140">
        <v>60</v>
      </c>
      <c r="H14" s="36">
        <v>0</v>
      </c>
      <c r="I14" s="36">
        <v>36</v>
      </c>
      <c r="J14" s="36">
        <v>100</v>
      </c>
      <c r="K14" s="36">
        <v>0</v>
      </c>
      <c r="L14" s="36">
        <v>0</v>
      </c>
      <c r="M14" s="36">
        <v>0</v>
      </c>
      <c r="N14" s="37">
        <v>0</v>
      </c>
      <c r="O14" s="32">
        <f t="shared" si="3"/>
        <v>0</v>
      </c>
      <c r="P14" s="30">
        <f t="shared" si="4"/>
        <v>0</v>
      </c>
      <c r="Q14" s="36">
        <v>7</v>
      </c>
      <c r="R14" s="36">
        <v>0</v>
      </c>
      <c r="S14" s="36">
        <v>2</v>
      </c>
      <c r="T14" s="36">
        <v>9</v>
      </c>
      <c r="U14" s="36">
        <v>0</v>
      </c>
      <c r="V14" s="36">
        <v>0</v>
      </c>
      <c r="W14" s="36">
        <v>0</v>
      </c>
      <c r="X14" s="30">
        <f t="shared" si="5"/>
        <v>0</v>
      </c>
      <c r="Y14" s="30">
        <f t="shared" si="6"/>
        <v>0</v>
      </c>
      <c r="AA14" s="38">
        <f t="shared" si="7"/>
        <v>0</v>
      </c>
    </row>
    <row r="15" spans="1:27" s="38" customFormat="1" ht="11.25" customHeight="1">
      <c r="A15" s="55">
        <v>10</v>
      </c>
      <c r="B15" s="38" t="s">
        <v>205</v>
      </c>
      <c r="C15" s="38" t="s">
        <v>28</v>
      </c>
      <c r="D15" s="20">
        <f t="shared" si="0"/>
        <v>2</v>
      </c>
      <c r="E15" s="36">
        <f t="shared" si="1"/>
        <v>180</v>
      </c>
      <c r="F15" s="36">
        <f t="shared" si="2"/>
        <v>9</v>
      </c>
      <c r="G15" s="140">
        <v>100</v>
      </c>
      <c r="H15" s="36">
        <v>0</v>
      </c>
      <c r="I15" s="36">
        <v>80</v>
      </c>
      <c r="J15" s="36">
        <v>0</v>
      </c>
      <c r="K15" s="36">
        <v>0</v>
      </c>
      <c r="L15" s="36">
        <v>0</v>
      </c>
      <c r="M15" s="36">
        <v>0</v>
      </c>
      <c r="N15" s="37">
        <v>0</v>
      </c>
      <c r="O15" s="32">
        <f t="shared" si="3"/>
        <v>0</v>
      </c>
      <c r="P15" s="30">
        <f t="shared" si="4"/>
        <v>0</v>
      </c>
      <c r="Q15" s="36">
        <v>5</v>
      </c>
      <c r="R15" s="36">
        <v>0</v>
      </c>
      <c r="S15" s="36">
        <v>4</v>
      </c>
      <c r="T15" s="36">
        <v>0</v>
      </c>
      <c r="U15" s="36">
        <v>0</v>
      </c>
      <c r="V15" s="36">
        <v>0</v>
      </c>
      <c r="W15" s="36">
        <v>0</v>
      </c>
      <c r="X15" s="30">
        <f t="shared" si="5"/>
        <v>0</v>
      </c>
      <c r="Y15" s="30">
        <f t="shared" si="6"/>
        <v>0</v>
      </c>
      <c r="AA15" s="38">
        <f t="shared" si="7"/>
        <v>0</v>
      </c>
    </row>
    <row r="16" spans="1:27" s="38" customFormat="1" ht="11.25" customHeight="1">
      <c r="A16" s="55">
        <v>11</v>
      </c>
      <c r="B16" s="38" t="s">
        <v>114</v>
      </c>
      <c r="C16" s="38" t="s">
        <v>62</v>
      </c>
      <c r="D16" s="20">
        <f t="shared" si="0"/>
        <v>4</v>
      </c>
      <c r="E16" s="36">
        <f t="shared" si="1"/>
        <v>170</v>
      </c>
      <c r="F16" s="36">
        <f t="shared" si="2"/>
        <v>25</v>
      </c>
      <c r="G16" s="140">
        <v>45</v>
      </c>
      <c r="H16" s="36">
        <v>0</v>
      </c>
      <c r="I16" s="36">
        <v>0</v>
      </c>
      <c r="J16" s="36">
        <v>40</v>
      </c>
      <c r="K16" s="36">
        <v>45</v>
      </c>
      <c r="L16" s="36">
        <v>0</v>
      </c>
      <c r="M16" s="36">
        <v>32</v>
      </c>
      <c r="N16" s="37">
        <v>8</v>
      </c>
      <c r="O16" s="32">
        <f t="shared" si="3"/>
        <v>0</v>
      </c>
      <c r="P16" s="30">
        <f t="shared" si="4"/>
        <v>0</v>
      </c>
      <c r="Q16" s="36">
        <v>7</v>
      </c>
      <c r="R16" s="36">
        <v>0</v>
      </c>
      <c r="S16" s="36">
        <v>0</v>
      </c>
      <c r="T16" s="36">
        <v>6</v>
      </c>
      <c r="U16" s="36">
        <v>6</v>
      </c>
      <c r="V16" s="36">
        <v>0</v>
      </c>
      <c r="W16" s="36">
        <v>6</v>
      </c>
      <c r="X16" s="30">
        <f t="shared" si="5"/>
        <v>0</v>
      </c>
      <c r="Y16" s="30">
        <f t="shared" si="6"/>
        <v>0</v>
      </c>
      <c r="AA16" s="38">
        <f t="shared" si="7"/>
        <v>0</v>
      </c>
    </row>
    <row r="17" spans="1:27" s="38" customFormat="1" ht="11.25" customHeight="1">
      <c r="A17" s="55">
        <v>12</v>
      </c>
      <c r="B17" s="38" t="s">
        <v>113</v>
      </c>
      <c r="C17" s="38" t="s">
        <v>158</v>
      </c>
      <c r="D17" s="20">
        <f t="shared" si="0"/>
        <v>7</v>
      </c>
      <c r="E17" s="36">
        <f t="shared" si="1"/>
        <v>158</v>
      </c>
      <c r="F17" s="36">
        <f t="shared" si="2"/>
        <v>26</v>
      </c>
      <c r="G17" s="140">
        <v>22</v>
      </c>
      <c r="H17" s="36">
        <v>29</v>
      </c>
      <c r="I17" s="36">
        <v>22</v>
      </c>
      <c r="J17" s="36">
        <v>20</v>
      </c>
      <c r="K17" s="36">
        <v>36</v>
      </c>
      <c r="L17" s="36">
        <v>45</v>
      </c>
      <c r="M17" s="36">
        <v>22</v>
      </c>
      <c r="N17" s="37">
        <v>4</v>
      </c>
      <c r="O17" s="32">
        <f t="shared" si="3"/>
        <v>-20</v>
      </c>
      <c r="P17" s="30">
        <f t="shared" si="4"/>
        <v>-22</v>
      </c>
      <c r="Q17" s="36">
        <v>4</v>
      </c>
      <c r="R17" s="36">
        <v>6</v>
      </c>
      <c r="S17" s="36">
        <v>3</v>
      </c>
      <c r="T17" s="36">
        <v>4</v>
      </c>
      <c r="U17" s="36">
        <v>5</v>
      </c>
      <c r="V17" s="36">
        <v>7</v>
      </c>
      <c r="W17" s="36">
        <v>4</v>
      </c>
      <c r="X17" s="30">
        <f t="shared" si="5"/>
        <v>-3</v>
      </c>
      <c r="Y17" s="30">
        <f t="shared" si="6"/>
        <v>-4</v>
      </c>
      <c r="AA17" s="38">
        <f t="shared" si="7"/>
        <v>0</v>
      </c>
    </row>
    <row r="18" spans="1:27" s="38" customFormat="1" ht="11.25" customHeight="1">
      <c r="A18" s="55">
        <v>13</v>
      </c>
      <c r="B18" s="38" t="s">
        <v>112</v>
      </c>
      <c r="C18" s="38" t="s">
        <v>146</v>
      </c>
      <c r="D18" s="20">
        <f t="shared" si="0"/>
        <v>5</v>
      </c>
      <c r="E18" s="36">
        <f t="shared" si="1"/>
        <v>143</v>
      </c>
      <c r="F18" s="36">
        <f t="shared" si="2"/>
        <v>23</v>
      </c>
      <c r="G18" s="140">
        <v>24</v>
      </c>
      <c r="H18" s="36">
        <v>36</v>
      </c>
      <c r="I18" s="36">
        <v>18</v>
      </c>
      <c r="J18" s="36">
        <v>20</v>
      </c>
      <c r="K18" s="36">
        <v>0</v>
      </c>
      <c r="L18" s="36">
        <v>0</v>
      </c>
      <c r="M18" s="36">
        <v>36</v>
      </c>
      <c r="N18" s="37">
        <v>9</v>
      </c>
      <c r="O18" s="32">
        <f t="shared" si="3"/>
        <v>0</v>
      </c>
      <c r="P18" s="30">
        <f t="shared" si="4"/>
        <v>0</v>
      </c>
      <c r="Q18" s="36">
        <v>4</v>
      </c>
      <c r="R18" s="36">
        <v>5</v>
      </c>
      <c r="S18" s="36">
        <v>4</v>
      </c>
      <c r="T18" s="36">
        <v>4</v>
      </c>
      <c r="U18" s="36">
        <v>0</v>
      </c>
      <c r="V18" s="36">
        <v>0</v>
      </c>
      <c r="W18" s="36">
        <v>6</v>
      </c>
      <c r="X18" s="30">
        <f t="shared" si="5"/>
        <v>0</v>
      </c>
      <c r="Y18" s="30">
        <f t="shared" si="6"/>
        <v>0</v>
      </c>
      <c r="AA18" s="38">
        <f t="shared" si="7"/>
        <v>0</v>
      </c>
    </row>
    <row r="19" spans="1:27" s="38" customFormat="1" ht="11.25" customHeight="1">
      <c r="A19" s="55">
        <v>14</v>
      </c>
      <c r="B19" s="38" t="s">
        <v>117</v>
      </c>
      <c r="C19" s="38" t="s">
        <v>149</v>
      </c>
      <c r="D19" s="20">
        <f t="shared" si="0"/>
        <v>3</v>
      </c>
      <c r="E19" s="36">
        <f t="shared" si="1"/>
        <v>72</v>
      </c>
      <c r="F19" s="36">
        <f t="shared" si="2"/>
        <v>19</v>
      </c>
      <c r="G19" s="140">
        <v>20</v>
      </c>
      <c r="H19" s="36">
        <v>0</v>
      </c>
      <c r="I19" s="36">
        <v>16</v>
      </c>
      <c r="J19" s="36">
        <v>36</v>
      </c>
      <c r="K19" s="36">
        <v>0</v>
      </c>
      <c r="L19" s="36">
        <v>0</v>
      </c>
      <c r="M19" s="36">
        <v>0</v>
      </c>
      <c r="N19" s="37">
        <v>0</v>
      </c>
      <c r="O19" s="32">
        <f t="shared" si="3"/>
        <v>0</v>
      </c>
      <c r="P19" s="30">
        <f t="shared" si="4"/>
        <v>0</v>
      </c>
      <c r="Q19" s="36">
        <v>6</v>
      </c>
      <c r="R19" s="36">
        <v>0</v>
      </c>
      <c r="S19" s="36">
        <v>5</v>
      </c>
      <c r="T19" s="36">
        <v>8</v>
      </c>
      <c r="U19" s="36">
        <v>0</v>
      </c>
      <c r="V19" s="36">
        <v>0</v>
      </c>
      <c r="W19" s="36">
        <v>0</v>
      </c>
      <c r="X19" s="30">
        <f t="shared" si="5"/>
        <v>0</v>
      </c>
      <c r="Y19" s="30">
        <f t="shared" si="6"/>
        <v>0</v>
      </c>
      <c r="AA19" s="38">
        <f t="shared" si="7"/>
        <v>0</v>
      </c>
    </row>
    <row r="20" spans="1:27" s="38" customFormat="1" ht="11.25" customHeight="1">
      <c r="A20" s="55">
        <v>15</v>
      </c>
      <c r="B20" s="35" t="s">
        <v>315</v>
      </c>
      <c r="C20" s="35" t="s">
        <v>154</v>
      </c>
      <c r="D20" s="20">
        <f t="shared" si="0"/>
        <v>2</v>
      </c>
      <c r="E20" s="36">
        <f t="shared" si="1"/>
        <v>66</v>
      </c>
      <c r="F20" s="36">
        <f t="shared" si="2"/>
        <v>11</v>
      </c>
      <c r="G20" s="36">
        <v>0</v>
      </c>
      <c r="H20" s="36">
        <v>0</v>
      </c>
      <c r="I20" s="36">
        <v>26</v>
      </c>
      <c r="J20" s="36">
        <v>0</v>
      </c>
      <c r="K20" s="36">
        <v>0</v>
      </c>
      <c r="L20" s="36">
        <v>40</v>
      </c>
      <c r="M20" s="36">
        <v>0</v>
      </c>
      <c r="N20" s="37">
        <v>0</v>
      </c>
      <c r="O20" s="32">
        <f t="shared" si="3"/>
        <v>0</v>
      </c>
      <c r="P20" s="30">
        <f t="shared" si="4"/>
        <v>0</v>
      </c>
      <c r="Q20" s="36">
        <v>0</v>
      </c>
      <c r="R20" s="36">
        <v>0</v>
      </c>
      <c r="S20" s="36">
        <v>5</v>
      </c>
      <c r="T20" s="36">
        <v>0</v>
      </c>
      <c r="U20" s="36">
        <v>0</v>
      </c>
      <c r="V20" s="36">
        <v>6</v>
      </c>
      <c r="W20" s="36">
        <v>0</v>
      </c>
      <c r="X20" s="30">
        <f t="shared" si="5"/>
        <v>0</v>
      </c>
      <c r="Y20" s="30">
        <f t="shared" si="6"/>
        <v>0</v>
      </c>
      <c r="AA20" s="38">
        <f t="shared" si="7"/>
        <v>0</v>
      </c>
    </row>
    <row r="21" spans="1:27" s="38" customFormat="1" ht="11.25" customHeight="1">
      <c r="A21" s="55">
        <v>16</v>
      </c>
      <c r="B21" s="38" t="s">
        <v>115</v>
      </c>
      <c r="C21" s="38" t="s">
        <v>150</v>
      </c>
      <c r="D21" s="20">
        <f t="shared" si="0"/>
        <v>2</v>
      </c>
      <c r="E21" s="36">
        <f t="shared" si="1"/>
        <v>56</v>
      </c>
      <c r="F21" s="36">
        <f t="shared" si="2"/>
        <v>15</v>
      </c>
      <c r="G21" s="140">
        <v>36</v>
      </c>
      <c r="H21" s="36">
        <v>0</v>
      </c>
      <c r="I21" s="36">
        <v>20</v>
      </c>
      <c r="J21" s="36">
        <v>0</v>
      </c>
      <c r="K21" s="36">
        <v>0</v>
      </c>
      <c r="L21" s="36">
        <v>0</v>
      </c>
      <c r="M21" s="36">
        <v>0</v>
      </c>
      <c r="N21" s="37">
        <v>0</v>
      </c>
      <c r="O21" s="32">
        <f t="shared" si="3"/>
        <v>0</v>
      </c>
      <c r="P21" s="30">
        <f t="shared" si="4"/>
        <v>0</v>
      </c>
      <c r="Q21" s="36">
        <v>7</v>
      </c>
      <c r="R21" s="36">
        <v>5</v>
      </c>
      <c r="S21" s="36">
        <v>3</v>
      </c>
      <c r="T21" s="36">
        <v>0</v>
      </c>
      <c r="U21" s="36">
        <v>0</v>
      </c>
      <c r="V21" s="36">
        <v>0</v>
      </c>
      <c r="W21" s="36">
        <v>0</v>
      </c>
      <c r="X21" s="30">
        <f t="shared" si="5"/>
        <v>0</v>
      </c>
      <c r="Y21" s="30">
        <f t="shared" si="6"/>
        <v>0</v>
      </c>
      <c r="AA21" s="38">
        <f t="shared" si="7"/>
        <v>0</v>
      </c>
    </row>
    <row r="22" spans="1:27" s="38" customFormat="1" ht="11.25" customHeight="1">
      <c r="A22" s="55">
        <v>17</v>
      </c>
      <c r="B22" s="35" t="s">
        <v>565</v>
      </c>
      <c r="C22" s="35" t="s">
        <v>171</v>
      </c>
      <c r="D22" s="20">
        <f t="shared" si="0"/>
        <v>2</v>
      </c>
      <c r="E22" s="36">
        <f t="shared" si="1"/>
        <v>51</v>
      </c>
      <c r="F22" s="36">
        <f t="shared" si="2"/>
        <v>16</v>
      </c>
      <c r="G22" s="39">
        <v>0</v>
      </c>
      <c r="H22" s="39">
        <v>0</v>
      </c>
      <c r="I22" s="39">
        <v>0</v>
      </c>
      <c r="J22" s="39">
        <v>28</v>
      </c>
      <c r="K22" s="36">
        <v>0</v>
      </c>
      <c r="L22" s="36">
        <v>0</v>
      </c>
      <c r="M22" s="36">
        <v>20</v>
      </c>
      <c r="N22" s="37">
        <v>3</v>
      </c>
      <c r="O22" s="32">
        <f t="shared" si="3"/>
        <v>0</v>
      </c>
      <c r="P22" s="30">
        <f t="shared" si="4"/>
        <v>0</v>
      </c>
      <c r="Q22" s="39">
        <v>0</v>
      </c>
      <c r="R22" s="39">
        <v>0</v>
      </c>
      <c r="S22" s="39">
        <v>0</v>
      </c>
      <c r="T22" s="39">
        <v>8</v>
      </c>
      <c r="U22" s="36">
        <v>0</v>
      </c>
      <c r="V22" s="36">
        <v>0</v>
      </c>
      <c r="W22" s="36">
        <v>8</v>
      </c>
      <c r="X22" s="30">
        <f t="shared" si="5"/>
        <v>0</v>
      </c>
      <c r="Y22" s="30">
        <f t="shared" si="6"/>
        <v>0</v>
      </c>
      <c r="AA22" s="38">
        <f t="shared" si="7"/>
        <v>0</v>
      </c>
    </row>
    <row r="23" spans="1:27" s="38" customFormat="1" ht="11.25" customHeight="1">
      <c r="A23" s="55">
        <v>18</v>
      </c>
      <c r="B23" s="35" t="s">
        <v>479</v>
      </c>
      <c r="C23" s="35" t="s">
        <v>150</v>
      </c>
      <c r="D23" s="20">
        <f t="shared" si="0"/>
        <v>1</v>
      </c>
      <c r="E23" s="36">
        <f t="shared" si="1"/>
        <v>40</v>
      </c>
      <c r="F23" s="36">
        <f t="shared" si="2"/>
        <v>7</v>
      </c>
      <c r="G23" s="36">
        <v>0</v>
      </c>
      <c r="H23" s="36">
        <v>0</v>
      </c>
      <c r="I23" s="36">
        <v>40</v>
      </c>
      <c r="J23" s="36">
        <v>0</v>
      </c>
      <c r="K23" s="36">
        <v>0</v>
      </c>
      <c r="L23" s="36">
        <v>0</v>
      </c>
      <c r="M23" s="36">
        <v>0</v>
      </c>
      <c r="N23" s="37">
        <v>0</v>
      </c>
      <c r="O23" s="32">
        <f t="shared" si="3"/>
        <v>0</v>
      </c>
      <c r="P23" s="30">
        <f t="shared" si="4"/>
        <v>0</v>
      </c>
      <c r="Q23" s="36">
        <v>0</v>
      </c>
      <c r="R23" s="36">
        <v>0</v>
      </c>
      <c r="S23" s="36">
        <v>7</v>
      </c>
      <c r="T23" s="36">
        <v>0</v>
      </c>
      <c r="U23" s="36">
        <v>0</v>
      </c>
      <c r="V23" s="36">
        <v>0</v>
      </c>
      <c r="W23" s="36">
        <v>0</v>
      </c>
      <c r="X23" s="30">
        <f t="shared" si="5"/>
        <v>0</v>
      </c>
      <c r="Y23" s="30">
        <f t="shared" si="6"/>
        <v>0</v>
      </c>
      <c r="AA23" s="38">
        <f t="shared" si="7"/>
        <v>0</v>
      </c>
    </row>
    <row r="24" spans="1:27" s="38" customFormat="1" ht="11.25" customHeight="1">
      <c r="A24" s="55">
        <v>19</v>
      </c>
      <c r="B24" s="35" t="s">
        <v>631</v>
      </c>
      <c r="C24" s="35" t="s">
        <v>146</v>
      </c>
      <c r="D24" s="20">
        <f t="shared" si="0"/>
        <v>1</v>
      </c>
      <c r="E24" s="36">
        <f t="shared" si="1"/>
        <v>36</v>
      </c>
      <c r="F24" s="36">
        <f t="shared" si="2"/>
        <v>8</v>
      </c>
      <c r="G24" s="39">
        <v>0</v>
      </c>
      <c r="H24" s="39">
        <v>0</v>
      </c>
      <c r="I24" s="39">
        <v>0</v>
      </c>
      <c r="J24" s="39">
        <v>0</v>
      </c>
      <c r="K24" s="36">
        <v>0</v>
      </c>
      <c r="L24" s="36">
        <v>0</v>
      </c>
      <c r="M24" s="36">
        <v>29</v>
      </c>
      <c r="N24" s="37">
        <v>7</v>
      </c>
      <c r="O24" s="32">
        <f t="shared" si="3"/>
        <v>0</v>
      </c>
      <c r="P24" s="30">
        <f t="shared" si="4"/>
        <v>0</v>
      </c>
      <c r="Q24" s="39">
        <v>0</v>
      </c>
      <c r="R24" s="39">
        <v>0</v>
      </c>
      <c r="S24" s="39">
        <v>0</v>
      </c>
      <c r="T24" s="39">
        <v>0</v>
      </c>
      <c r="U24" s="36">
        <v>0</v>
      </c>
      <c r="V24" s="36">
        <v>0</v>
      </c>
      <c r="W24" s="36">
        <v>8</v>
      </c>
      <c r="X24" s="30">
        <f t="shared" si="5"/>
        <v>0</v>
      </c>
      <c r="Y24" s="30">
        <f t="shared" si="6"/>
        <v>0</v>
      </c>
      <c r="AA24" s="38">
        <f t="shared" si="7"/>
        <v>0</v>
      </c>
    </row>
    <row r="25" spans="1:27" s="38" customFormat="1" ht="11.25" customHeight="1">
      <c r="A25" s="55">
        <v>20</v>
      </c>
      <c r="B25" s="35" t="s">
        <v>317</v>
      </c>
      <c r="C25" s="35" t="s">
        <v>304</v>
      </c>
      <c r="D25" s="20">
        <f t="shared" si="0"/>
        <v>2</v>
      </c>
      <c r="E25" s="36">
        <f t="shared" si="1"/>
        <v>30</v>
      </c>
      <c r="F25" s="36">
        <f t="shared" si="2"/>
        <v>9</v>
      </c>
      <c r="G25" s="39">
        <v>0</v>
      </c>
      <c r="H25" s="39">
        <v>0</v>
      </c>
      <c r="I25" s="39">
        <v>14</v>
      </c>
      <c r="J25" s="39">
        <v>16</v>
      </c>
      <c r="K25" s="36">
        <v>0</v>
      </c>
      <c r="L25" s="36">
        <v>0</v>
      </c>
      <c r="M25" s="36">
        <v>0</v>
      </c>
      <c r="N25" s="37">
        <v>0</v>
      </c>
      <c r="O25" s="32">
        <f t="shared" si="3"/>
        <v>0</v>
      </c>
      <c r="P25" s="30">
        <f t="shared" si="4"/>
        <v>0</v>
      </c>
      <c r="Q25" s="39">
        <v>0</v>
      </c>
      <c r="R25" s="39">
        <v>0</v>
      </c>
      <c r="S25" s="39">
        <v>4</v>
      </c>
      <c r="T25" s="39">
        <v>5</v>
      </c>
      <c r="U25" s="36">
        <v>0</v>
      </c>
      <c r="V25" s="36">
        <v>0</v>
      </c>
      <c r="W25" s="36">
        <v>0</v>
      </c>
      <c r="X25" s="30">
        <f t="shared" si="5"/>
        <v>0</v>
      </c>
      <c r="Y25" s="30">
        <f t="shared" si="6"/>
        <v>0</v>
      </c>
      <c r="AA25" s="38">
        <f t="shared" si="7"/>
        <v>0</v>
      </c>
    </row>
    <row r="26" spans="1:27" ht="11.25" customHeight="1">
      <c r="A26" s="55">
        <v>21</v>
      </c>
      <c r="B26" s="38" t="s">
        <v>116</v>
      </c>
      <c r="C26" s="38" t="s">
        <v>150</v>
      </c>
      <c r="D26" s="20">
        <f t="shared" si="0"/>
        <v>1</v>
      </c>
      <c r="E26" s="36">
        <f t="shared" si="1"/>
        <v>26</v>
      </c>
      <c r="F26" s="36">
        <f t="shared" si="2"/>
        <v>4</v>
      </c>
      <c r="G26" s="140">
        <v>26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7">
        <v>0</v>
      </c>
      <c r="O26" s="32">
        <f t="shared" si="3"/>
        <v>0</v>
      </c>
      <c r="P26" s="30">
        <f t="shared" si="4"/>
        <v>0</v>
      </c>
      <c r="Q26" s="36">
        <v>4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0">
        <f t="shared" si="5"/>
        <v>0</v>
      </c>
      <c r="Y26" s="30">
        <f t="shared" si="6"/>
        <v>0</v>
      </c>
      <c r="AA26" s="38">
        <f t="shared" si="7"/>
        <v>0</v>
      </c>
    </row>
    <row r="27" spans="1:27" ht="11.25" customHeight="1">
      <c r="A27" s="55">
        <v>22</v>
      </c>
      <c r="B27" s="35" t="s">
        <v>316</v>
      </c>
      <c r="C27" s="35" t="s">
        <v>154</v>
      </c>
      <c r="D27" s="20">
        <f t="shared" si="0"/>
        <v>1</v>
      </c>
      <c r="E27" s="36">
        <f t="shared" si="1"/>
        <v>15</v>
      </c>
      <c r="F27" s="36">
        <f t="shared" si="2"/>
        <v>1</v>
      </c>
      <c r="G27" s="36">
        <v>0</v>
      </c>
      <c r="H27" s="36">
        <v>0</v>
      </c>
      <c r="I27" s="36">
        <v>15</v>
      </c>
      <c r="J27" s="36">
        <v>0</v>
      </c>
      <c r="K27" s="36">
        <v>0</v>
      </c>
      <c r="L27" s="36">
        <v>0</v>
      </c>
      <c r="M27" s="36">
        <v>0</v>
      </c>
      <c r="N27" s="37">
        <v>0</v>
      </c>
      <c r="O27" s="32">
        <f t="shared" si="3"/>
        <v>0</v>
      </c>
      <c r="P27" s="30">
        <f t="shared" si="4"/>
        <v>0</v>
      </c>
      <c r="Q27" s="36">
        <v>0</v>
      </c>
      <c r="R27" s="36">
        <v>0</v>
      </c>
      <c r="S27" s="36">
        <v>1</v>
      </c>
      <c r="T27" s="36">
        <v>0</v>
      </c>
      <c r="U27" s="36">
        <v>0</v>
      </c>
      <c r="V27" s="36">
        <v>0</v>
      </c>
      <c r="W27" s="36">
        <v>0</v>
      </c>
      <c r="X27" s="30">
        <f t="shared" si="5"/>
        <v>0</v>
      </c>
      <c r="Y27" s="30">
        <f t="shared" si="6"/>
        <v>0</v>
      </c>
      <c r="AA27" s="38">
        <f t="shared" si="7"/>
        <v>0</v>
      </c>
    </row>
    <row r="28" spans="1:27" ht="11.25" customHeight="1">
      <c r="A28" s="55">
        <v>23</v>
      </c>
      <c r="B28" s="35"/>
      <c r="C28" s="35"/>
      <c r="D28" s="20">
        <f t="shared" ref="D28:D29" si="8">COUNTIF((G28:M28),"&gt;0")</f>
        <v>0</v>
      </c>
      <c r="E28" s="36" t="e">
        <f t="shared" ref="E28:E29" si="9">G28+H28+I28+J28+K28+L28+M28+O28+N28+P28</f>
        <v>#NUM!</v>
      </c>
      <c r="F28" s="36" t="e">
        <f t="shared" ref="F28:F29" si="10">Q28+R28+S28+T28+U28+V28+W28+X28+Y28</f>
        <v>#NUM!</v>
      </c>
      <c r="G28" s="36"/>
      <c r="H28" s="36"/>
      <c r="I28" s="36"/>
      <c r="J28" s="36"/>
      <c r="K28" s="36"/>
      <c r="L28" s="36"/>
      <c r="M28" s="36"/>
      <c r="N28" s="37"/>
      <c r="O28" s="32" t="e">
        <f t="shared" ref="O28:O29" si="11">0 - (SMALL((G28:M28),1))</f>
        <v>#NUM!</v>
      </c>
      <c r="P28" s="30" t="e">
        <f t="shared" ref="P28:P29" si="12">0 - (SMALL((G28:M28),2))</f>
        <v>#NUM!</v>
      </c>
      <c r="Q28" s="36"/>
      <c r="R28" s="36"/>
      <c r="S28" s="36"/>
      <c r="T28" s="36"/>
      <c r="U28" s="36"/>
      <c r="V28" s="36"/>
      <c r="W28" s="36"/>
      <c r="X28" s="30" t="e">
        <f t="shared" ref="X28:X29" si="13">0 - (SMALL((Q28:W28),1))</f>
        <v>#NUM!</v>
      </c>
      <c r="Y28" s="30" t="e">
        <f t="shared" ref="Y28:Y29" si="14">0 - (SMALL((Q28:W28),2))</f>
        <v>#NUM!</v>
      </c>
      <c r="AA28" s="38">
        <f t="shared" si="7"/>
        <v>0</v>
      </c>
    </row>
    <row r="29" spans="1:27" ht="11.25" customHeight="1">
      <c r="A29" s="55">
        <v>24</v>
      </c>
      <c r="B29" s="35"/>
      <c r="C29" s="35"/>
      <c r="D29" s="20">
        <f t="shared" si="8"/>
        <v>0</v>
      </c>
      <c r="E29" s="36" t="e">
        <f t="shared" si="9"/>
        <v>#NUM!</v>
      </c>
      <c r="F29" s="36" t="e">
        <f t="shared" si="10"/>
        <v>#NUM!</v>
      </c>
      <c r="G29" s="36"/>
      <c r="H29" s="36"/>
      <c r="I29" s="36"/>
      <c r="J29" s="36"/>
      <c r="K29" s="36"/>
      <c r="L29" s="36"/>
      <c r="M29" s="36"/>
      <c r="N29" s="37"/>
      <c r="O29" s="32" t="e">
        <f t="shared" si="11"/>
        <v>#NUM!</v>
      </c>
      <c r="P29" s="30" t="e">
        <f t="shared" si="12"/>
        <v>#NUM!</v>
      </c>
      <c r="Q29" s="36"/>
      <c r="R29" s="36"/>
      <c r="S29" s="36"/>
      <c r="T29" s="36"/>
      <c r="U29" s="36"/>
      <c r="V29" s="36"/>
      <c r="W29" s="36"/>
      <c r="X29" s="30" t="e">
        <f t="shared" si="13"/>
        <v>#NUM!</v>
      </c>
      <c r="Y29" s="30" t="e">
        <f t="shared" si="14"/>
        <v>#NUM!</v>
      </c>
      <c r="AA29" s="38">
        <f t="shared" si="7"/>
        <v>0</v>
      </c>
    </row>
    <row r="30" spans="1:27" ht="11.2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7" ht="11.25" customHeight="1">
      <c r="F31" s="109"/>
      <c r="G31" s="109"/>
    </row>
    <row r="32" spans="1:27" ht="11.25" customHeight="1">
      <c r="F32" s="109"/>
      <c r="G32" s="109"/>
    </row>
    <row r="33" spans="4:5" ht="11.25" customHeight="1"/>
    <row r="34" spans="4:5" ht="11.25" customHeight="1"/>
    <row r="35" spans="4:5" ht="11.25" customHeight="1"/>
    <row r="36" spans="4:5" s="19" customFormat="1" ht="11.25" customHeight="1">
      <c r="D36"/>
      <c r="E36" s="133"/>
    </row>
    <row r="37" spans="4:5" s="19" customFormat="1" ht="11.25" customHeight="1">
      <c r="E37" s="133"/>
    </row>
    <row r="38" spans="4:5" s="19" customFormat="1" ht="11.25" customHeight="1">
      <c r="E38" s="133"/>
    </row>
    <row r="39" spans="4:5" s="19" customFormat="1" ht="13">
      <c r="E39" s="133"/>
    </row>
    <row r="40" spans="4:5" s="19" customFormat="1" ht="13">
      <c r="E40" s="133"/>
    </row>
    <row r="41" spans="4:5" s="19" customFormat="1" ht="13">
      <c r="E41" s="133"/>
    </row>
    <row r="42" spans="4:5" s="19" customFormat="1" ht="13">
      <c r="E42" s="133"/>
    </row>
    <row r="43" spans="4:5" s="19" customFormat="1" ht="13">
      <c r="E43" s="133"/>
    </row>
    <row r="44" spans="4:5" s="19" customFormat="1" ht="13">
      <c r="E44" s="133"/>
    </row>
    <row r="45" spans="4:5" s="19" customFormat="1" ht="13">
      <c r="E45" s="133"/>
    </row>
    <row r="46" spans="4:5" s="19" customFormat="1" ht="13">
      <c r="E46" s="133"/>
    </row>
    <row r="47" spans="4:5" s="19" customFormat="1" ht="13">
      <c r="E47" s="133"/>
    </row>
    <row r="48" spans="4:5" s="19" customFormat="1" ht="13">
      <c r="E48" s="133"/>
    </row>
    <row r="49" spans="5:5" s="19" customFormat="1" ht="13">
      <c r="E49" s="133"/>
    </row>
    <row r="50" spans="5:5" s="19" customFormat="1" ht="13">
      <c r="E50" s="133"/>
    </row>
    <row r="51" spans="5:5" s="19" customFormat="1" ht="13">
      <c r="E51" s="133"/>
    </row>
    <row r="52" spans="5:5" s="19" customFormat="1" ht="13">
      <c r="E52" s="133"/>
    </row>
    <row r="53" spans="5:5" s="19" customFormat="1" ht="13">
      <c r="E53" s="133"/>
    </row>
    <row r="54" spans="5:5" s="19" customFormat="1" ht="13">
      <c r="E54" s="133"/>
    </row>
    <row r="55" spans="5:5" s="19" customFormat="1" ht="13">
      <c r="E55" s="133"/>
    </row>
    <row r="56" spans="5:5" s="19" customFormat="1" ht="13">
      <c r="E56" s="133"/>
    </row>
    <row r="57" spans="5:5" s="19" customFormat="1" ht="13">
      <c r="E57" s="133"/>
    </row>
    <row r="58" spans="5:5" s="19" customFormat="1" ht="13">
      <c r="E58" s="133"/>
    </row>
    <row r="59" spans="5:5" s="19" customFormat="1" ht="13">
      <c r="E59" s="133"/>
    </row>
    <row r="60" spans="5:5" s="19" customFormat="1" ht="13">
      <c r="E60" s="133"/>
    </row>
    <row r="61" spans="5:5" s="19" customFormat="1" ht="13">
      <c r="E61" s="133"/>
    </row>
    <row r="62" spans="5:5" s="19" customFormat="1" ht="13">
      <c r="E62" s="133"/>
    </row>
    <row r="63" spans="5:5" s="19" customFormat="1" ht="13">
      <c r="E63" s="133"/>
    </row>
    <row r="64" spans="5:5" s="19" customFormat="1" ht="13">
      <c r="E64" s="133"/>
    </row>
    <row r="65" spans="5:5" s="19" customFormat="1" ht="13">
      <c r="E65" s="133"/>
    </row>
    <row r="66" spans="5:5" s="19" customFormat="1" ht="13">
      <c r="E66" s="133"/>
    </row>
    <row r="67" spans="5:5" s="19" customFormat="1" ht="13">
      <c r="E67" s="133"/>
    </row>
    <row r="68" spans="5:5" s="19" customFormat="1" ht="13">
      <c r="E68" s="133"/>
    </row>
    <row r="69" spans="5:5" s="19" customFormat="1" ht="13">
      <c r="E69" s="133"/>
    </row>
    <row r="70" spans="5:5" s="19" customFormat="1" ht="13">
      <c r="E70" s="133"/>
    </row>
    <row r="71" spans="5:5" s="19" customFormat="1" ht="13">
      <c r="E71" s="133"/>
    </row>
    <row r="72" spans="5:5" s="19" customFormat="1" ht="13">
      <c r="E72" s="133"/>
    </row>
    <row r="73" spans="5:5" s="19" customFormat="1" ht="13">
      <c r="E73" s="133"/>
    </row>
    <row r="74" spans="5:5" s="19" customFormat="1" ht="13">
      <c r="E74" s="133"/>
    </row>
    <row r="75" spans="5:5" s="19" customFormat="1" ht="13">
      <c r="E75" s="133"/>
    </row>
    <row r="76" spans="5:5" s="19" customFormat="1" ht="13">
      <c r="E76" s="133"/>
    </row>
    <row r="77" spans="5:5" s="19" customFormat="1" ht="13">
      <c r="E77" s="133"/>
    </row>
    <row r="78" spans="5:5" s="19" customFormat="1" ht="13">
      <c r="E78" s="133"/>
    </row>
    <row r="79" spans="5:5" s="19" customFormat="1" ht="13">
      <c r="E79" s="133"/>
    </row>
    <row r="80" spans="5:5" s="19" customFormat="1" ht="13">
      <c r="E80" s="133"/>
    </row>
    <row r="81" spans="5:5" s="19" customFormat="1" ht="13">
      <c r="E81" s="133"/>
    </row>
    <row r="82" spans="5:5" s="19" customFormat="1" ht="13">
      <c r="E82" s="133"/>
    </row>
    <row r="83" spans="5:5" s="19" customFormat="1" ht="13">
      <c r="E83" s="133"/>
    </row>
    <row r="84" spans="5:5" s="19" customFormat="1" ht="13">
      <c r="E84" s="133"/>
    </row>
    <row r="85" spans="5:5" s="19" customFormat="1" ht="13">
      <c r="E85" s="133"/>
    </row>
    <row r="86" spans="5:5" s="19" customFormat="1" ht="13">
      <c r="E86" s="133"/>
    </row>
    <row r="87" spans="5:5" s="19" customFormat="1" ht="13">
      <c r="E87" s="133"/>
    </row>
    <row r="88" spans="5:5" s="19" customFormat="1" ht="13">
      <c r="E88" s="133"/>
    </row>
    <row r="89" spans="5:5" s="19" customFormat="1" ht="13">
      <c r="E89" s="133"/>
    </row>
    <row r="90" spans="5:5" s="19" customFormat="1" ht="13">
      <c r="E90" s="133"/>
    </row>
    <row r="91" spans="5:5" s="19" customFormat="1" ht="13">
      <c r="E91" s="133"/>
    </row>
  </sheetData>
  <sheetCalcPr fullCalcOnLoad="1"/>
  <sortState ref="B6:Y27">
    <sortCondition descending="1" ref="E6:E27"/>
    <sortCondition descending="1" ref="F6:F27"/>
  </sortState>
  <mergeCells count="2">
    <mergeCell ref="Q2:W2"/>
    <mergeCell ref="E3:F3"/>
  </mergeCells>
  <phoneticPr fontId="6" type="noConversion"/>
  <pageMargins left="0.75" right="0.75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A87"/>
  <sheetViews>
    <sheetView zoomScale="125" zoomScaleNormal="80" zoomScalePageLayoutView="80" workbookViewId="0">
      <selection activeCell="H6" sqref="H6"/>
    </sheetView>
  </sheetViews>
  <sheetFormatPr baseColWidth="10" defaultRowHeight="12"/>
  <cols>
    <col min="1" max="1" width="3.6640625" customWidth="1"/>
    <col min="2" max="2" width="23" customWidth="1"/>
    <col min="3" max="3" width="18.6640625" customWidth="1"/>
    <col min="4" max="4" width="10.6640625" customWidth="1"/>
    <col min="5" max="6" width="6.6640625" customWidth="1"/>
    <col min="7" max="21" width="10.6640625" customWidth="1"/>
    <col min="22" max="23" width="11.5" customWidth="1"/>
  </cols>
  <sheetData>
    <row r="1" spans="1:27" ht="21">
      <c r="A1" s="56"/>
      <c r="B1" s="2" t="s">
        <v>10</v>
      </c>
      <c r="C1" s="15"/>
      <c r="D1" s="3"/>
      <c r="E1" s="4"/>
      <c r="F1" s="4"/>
      <c r="G1" s="1"/>
      <c r="H1" s="170">
        <f>COUNTIF(D6:D60,"7")</f>
        <v>4</v>
      </c>
      <c r="I1" s="170">
        <f>COUNTIF(D6:D60,"6")</f>
        <v>2</v>
      </c>
      <c r="J1" s="170">
        <f>COUNTIF(D6:D60,"5")</f>
        <v>7</v>
      </c>
      <c r="K1" s="170">
        <f>COUNTIF(D6:D60,"4")</f>
        <v>3</v>
      </c>
      <c r="L1" s="1"/>
      <c r="M1" s="1"/>
      <c r="N1" s="1"/>
      <c r="O1" s="5"/>
      <c r="P1" s="5"/>
      <c r="Q1">
        <f>COUNTIF(Q6:W70,"10")</f>
        <v>6</v>
      </c>
    </row>
    <row r="2" spans="1:27">
      <c r="A2" s="57"/>
      <c r="B2" s="19">
        <f>COUNTA(B6:B86)</f>
        <v>23</v>
      </c>
      <c r="C2" s="19"/>
      <c r="D2" s="17">
        <f>COUNTIF(D6:D86,"&gt;4")</f>
        <v>13</v>
      </c>
      <c r="E2" s="18"/>
      <c r="F2" s="18"/>
      <c r="G2" s="19"/>
      <c r="H2" s="19"/>
      <c r="I2" s="19"/>
      <c r="J2" s="19"/>
      <c r="K2" s="19"/>
      <c r="L2" s="19"/>
      <c r="M2" s="19"/>
      <c r="N2" s="19"/>
      <c r="O2" s="29"/>
      <c r="P2" s="29"/>
      <c r="Q2" s="194" t="s">
        <v>162</v>
      </c>
      <c r="R2" s="194"/>
      <c r="S2" s="194"/>
      <c r="T2" s="194"/>
      <c r="U2" s="194"/>
      <c r="V2" s="194"/>
      <c r="W2" s="194"/>
      <c r="X2" s="19"/>
      <c r="Y2" s="19"/>
      <c r="AA2" t="s">
        <v>625</v>
      </c>
    </row>
    <row r="3" spans="1:27" ht="17">
      <c r="A3" s="58"/>
      <c r="B3" s="7" t="s">
        <v>173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7"/>
      <c r="O3" s="31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06"/>
      <c r="Y3" s="19"/>
      <c r="AA3">
        <f>COUNTIF(AA6:AA30,"&gt;0")</f>
        <v>2</v>
      </c>
    </row>
    <row r="4" spans="1:27" s="53" customFormat="1" ht="9">
      <c r="A4" s="58"/>
      <c r="B4" s="6"/>
      <c r="C4" s="6"/>
      <c r="D4" s="25"/>
      <c r="E4" s="25"/>
      <c r="F4" s="25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8" t="s">
        <v>165</v>
      </c>
      <c r="O4" s="54"/>
      <c r="P4" s="51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107"/>
      <c r="Y4" s="52"/>
    </row>
    <row r="5" spans="1:27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46" t="s">
        <v>170</v>
      </c>
      <c r="Y5" s="46" t="s">
        <v>170</v>
      </c>
    </row>
    <row r="6" spans="1:27" s="38" customFormat="1" ht="11.25" customHeight="1">
      <c r="A6" s="60">
        <v>1</v>
      </c>
      <c r="B6" s="38" t="s">
        <v>53</v>
      </c>
      <c r="C6" s="38" t="s">
        <v>147</v>
      </c>
      <c r="D6" s="20">
        <f t="shared" ref="D6:D28" si="0">COUNTIF((G6:M6),"&gt;0")</f>
        <v>7</v>
      </c>
      <c r="E6" s="36">
        <f t="shared" ref="E6:E28" si="1">G6+H6+I6+J6+K6+L6+M6+O6+P6+N6</f>
        <v>520</v>
      </c>
      <c r="F6" s="36">
        <f t="shared" ref="F6:F28" si="2">Q6+R6+S6+T6+U6+V6+W6+X6+Y6</f>
        <v>48</v>
      </c>
      <c r="G6" s="36">
        <v>80</v>
      </c>
      <c r="H6" s="36">
        <v>36</v>
      </c>
      <c r="I6" s="36">
        <v>100</v>
      </c>
      <c r="J6" s="36">
        <v>100</v>
      </c>
      <c r="K6" s="36">
        <v>100</v>
      </c>
      <c r="L6" s="36">
        <v>100</v>
      </c>
      <c r="M6" s="36">
        <v>100</v>
      </c>
      <c r="N6" s="37">
        <v>20</v>
      </c>
      <c r="O6" s="32">
        <f t="shared" ref="O6:O28" si="3">0 - (SMALL((G6:M6),1))</f>
        <v>-36</v>
      </c>
      <c r="P6" s="30">
        <f t="shared" ref="P6:P28" si="4">0 - (SMALL((G6:M6),2))</f>
        <v>-80</v>
      </c>
      <c r="Q6" s="36">
        <v>10</v>
      </c>
      <c r="R6" s="36">
        <v>5</v>
      </c>
      <c r="S6" s="36">
        <v>8</v>
      </c>
      <c r="T6" s="36">
        <v>9</v>
      </c>
      <c r="U6" s="36">
        <v>10</v>
      </c>
      <c r="V6" s="36">
        <v>10</v>
      </c>
      <c r="W6" s="36">
        <v>9</v>
      </c>
      <c r="X6" s="30">
        <f t="shared" ref="X6:X28" si="5">0 - (SMALL((Q6:W6),1))</f>
        <v>-5</v>
      </c>
      <c r="Y6" s="30">
        <f t="shared" ref="Y6:Y28" si="6">0 - (SMALL((Q6:W6),2))</f>
        <v>-8</v>
      </c>
      <c r="AA6" s="38">
        <f>COUNTIF(Q6:W6,"=10")</f>
        <v>3</v>
      </c>
    </row>
    <row r="7" spans="1:27" s="38" customFormat="1" ht="11.25" customHeight="1">
      <c r="A7" s="55">
        <v>2</v>
      </c>
      <c r="B7" s="38" t="s">
        <v>199</v>
      </c>
      <c r="C7" s="38" t="s">
        <v>147</v>
      </c>
      <c r="D7" s="20">
        <f t="shared" si="0"/>
        <v>7</v>
      </c>
      <c r="E7" s="36">
        <f t="shared" si="1"/>
        <v>378</v>
      </c>
      <c r="F7" s="36">
        <f t="shared" si="2"/>
        <v>36</v>
      </c>
      <c r="G7" s="36">
        <v>20</v>
      </c>
      <c r="H7" s="36">
        <v>80</v>
      </c>
      <c r="I7" s="36">
        <v>60</v>
      </c>
      <c r="J7" s="36">
        <v>15</v>
      </c>
      <c r="K7" s="36">
        <v>60</v>
      </c>
      <c r="L7" s="36">
        <v>80</v>
      </c>
      <c r="M7" s="36">
        <v>80</v>
      </c>
      <c r="N7" s="37">
        <v>18</v>
      </c>
      <c r="O7" s="32">
        <f t="shared" si="3"/>
        <v>-15</v>
      </c>
      <c r="P7" s="30">
        <f t="shared" si="4"/>
        <v>-20</v>
      </c>
      <c r="Q7" s="40">
        <v>3</v>
      </c>
      <c r="R7" s="36">
        <v>6</v>
      </c>
      <c r="S7" s="36">
        <v>5</v>
      </c>
      <c r="T7" s="36">
        <v>4</v>
      </c>
      <c r="U7" s="36">
        <v>8</v>
      </c>
      <c r="V7" s="36">
        <v>9</v>
      </c>
      <c r="W7" s="36">
        <v>8</v>
      </c>
      <c r="X7" s="30">
        <f t="shared" si="5"/>
        <v>-3</v>
      </c>
      <c r="Y7" s="30">
        <f t="shared" si="6"/>
        <v>-4</v>
      </c>
      <c r="AA7" s="38">
        <f t="shared" ref="AA7:AA30" si="7">COUNTIF(Q7:W7,"=10")</f>
        <v>0</v>
      </c>
    </row>
    <row r="8" spans="1:27" s="38" customFormat="1" ht="11.25" customHeight="1">
      <c r="A8" s="55">
        <v>3</v>
      </c>
      <c r="B8" s="35" t="s">
        <v>37</v>
      </c>
      <c r="C8" s="35" t="s">
        <v>38</v>
      </c>
      <c r="D8" s="20">
        <f t="shared" si="0"/>
        <v>5</v>
      </c>
      <c r="E8" s="36">
        <f t="shared" si="1"/>
        <v>288</v>
      </c>
      <c r="F8" s="36">
        <f t="shared" si="2"/>
        <v>26</v>
      </c>
      <c r="G8" s="36">
        <v>0</v>
      </c>
      <c r="H8" s="36">
        <v>100</v>
      </c>
      <c r="I8" s="36">
        <v>36</v>
      </c>
      <c r="J8" s="36">
        <v>80</v>
      </c>
      <c r="K8" s="36">
        <v>32</v>
      </c>
      <c r="L8" s="36">
        <v>40</v>
      </c>
      <c r="M8" s="36">
        <v>0</v>
      </c>
      <c r="N8" s="37">
        <v>0</v>
      </c>
      <c r="O8" s="32">
        <f t="shared" si="3"/>
        <v>0</v>
      </c>
      <c r="P8" s="30">
        <f t="shared" si="4"/>
        <v>0</v>
      </c>
      <c r="Q8" s="36">
        <v>0</v>
      </c>
      <c r="R8" s="36">
        <v>3</v>
      </c>
      <c r="S8" s="36">
        <v>4</v>
      </c>
      <c r="T8" s="36">
        <v>8</v>
      </c>
      <c r="U8" s="36">
        <v>6</v>
      </c>
      <c r="V8" s="36">
        <v>5</v>
      </c>
      <c r="W8" s="36">
        <v>0</v>
      </c>
      <c r="X8" s="30">
        <f t="shared" si="5"/>
        <v>0</v>
      </c>
      <c r="Y8" s="30">
        <f t="shared" si="6"/>
        <v>0</v>
      </c>
      <c r="AA8" s="38">
        <f t="shared" si="7"/>
        <v>0</v>
      </c>
    </row>
    <row r="9" spans="1:27" s="38" customFormat="1" ht="11.25" customHeight="1">
      <c r="A9" s="55">
        <v>4</v>
      </c>
      <c r="B9" s="38" t="s">
        <v>58</v>
      </c>
      <c r="C9" s="38" t="s">
        <v>151</v>
      </c>
      <c r="D9" s="20">
        <f t="shared" si="0"/>
        <v>6</v>
      </c>
      <c r="E9" s="36">
        <f t="shared" si="1"/>
        <v>281</v>
      </c>
      <c r="F9" s="36">
        <f t="shared" si="2"/>
        <v>33</v>
      </c>
      <c r="G9" s="36">
        <v>36</v>
      </c>
      <c r="H9" s="36">
        <v>40</v>
      </c>
      <c r="I9" s="36">
        <v>45</v>
      </c>
      <c r="J9" s="36">
        <v>60</v>
      </c>
      <c r="K9" s="36">
        <v>0</v>
      </c>
      <c r="L9" s="36">
        <v>60</v>
      </c>
      <c r="M9" s="36">
        <v>60</v>
      </c>
      <c r="N9" s="37">
        <v>16</v>
      </c>
      <c r="O9" s="32">
        <f t="shared" si="3"/>
        <v>0</v>
      </c>
      <c r="P9" s="30">
        <f t="shared" si="4"/>
        <v>-36</v>
      </c>
      <c r="Q9" s="36">
        <v>5</v>
      </c>
      <c r="R9" s="36">
        <v>6</v>
      </c>
      <c r="S9" s="36">
        <v>6</v>
      </c>
      <c r="T9" s="36">
        <v>7</v>
      </c>
      <c r="U9" s="36">
        <v>0</v>
      </c>
      <c r="V9" s="36">
        <v>8</v>
      </c>
      <c r="W9" s="36">
        <v>6</v>
      </c>
      <c r="X9" s="30">
        <f t="shared" si="5"/>
        <v>0</v>
      </c>
      <c r="Y9" s="30">
        <f t="shared" si="6"/>
        <v>-5</v>
      </c>
      <c r="AA9" s="38">
        <f t="shared" si="7"/>
        <v>0</v>
      </c>
    </row>
    <row r="10" spans="1:27" s="38" customFormat="1" ht="11.25" customHeight="1">
      <c r="A10" s="55">
        <v>5</v>
      </c>
      <c r="B10" s="35" t="s">
        <v>39</v>
      </c>
      <c r="C10" s="35" t="s">
        <v>38</v>
      </c>
      <c r="D10" s="20">
        <f t="shared" si="0"/>
        <v>5</v>
      </c>
      <c r="E10" s="36">
        <f t="shared" si="1"/>
        <v>250</v>
      </c>
      <c r="F10" s="36">
        <f t="shared" si="2"/>
        <v>35</v>
      </c>
      <c r="G10" s="36">
        <v>0</v>
      </c>
      <c r="H10" s="36">
        <v>60</v>
      </c>
      <c r="I10" s="36">
        <v>50</v>
      </c>
      <c r="J10" s="36">
        <v>45</v>
      </c>
      <c r="K10" s="36">
        <v>50</v>
      </c>
      <c r="L10" s="36">
        <v>0</v>
      </c>
      <c r="M10" s="36">
        <v>36</v>
      </c>
      <c r="N10" s="37">
        <v>9</v>
      </c>
      <c r="O10" s="32">
        <f t="shared" si="3"/>
        <v>0</v>
      </c>
      <c r="P10" s="30">
        <f t="shared" si="4"/>
        <v>0</v>
      </c>
      <c r="Q10" s="36">
        <v>0</v>
      </c>
      <c r="R10" s="36">
        <v>9</v>
      </c>
      <c r="S10" s="36">
        <v>5</v>
      </c>
      <c r="T10" s="36">
        <v>5</v>
      </c>
      <c r="U10" s="36">
        <v>9</v>
      </c>
      <c r="V10" s="36">
        <v>0</v>
      </c>
      <c r="W10" s="36">
        <v>7</v>
      </c>
      <c r="X10" s="30">
        <f t="shared" si="5"/>
        <v>0</v>
      </c>
      <c r="Y10" s="30">
        <f t="shared" si="6"/>
        <v>0</v>
      </c>
      <c r="AA10" s="38">
        <f t="shared" si="7"/>
        <v>0</v>
      </c>
    </row>
    <row r="11" spans="1:27" s="38" customFormat="1" ht="11.25" customHeight="1">
      <c r="A11" s="134">
        <v>6</v>
      </c>
      <c r="B11" s="38" t="s">
        <v>54</v>
      </c>
      <c r="C11" s="38" t="s">
        <v>147</v>
      </c>
      <c r="D11" s="20">
        <f t="shared" si="0"/>
        <v>7</v>
      </c>
      <c r="E11" s="36">
        <f t="shared" si="1"/>
        <v>236</v>
      </c>
      <c r="F11" s="36">
        <f t="shared" si="2"/>
        <v>47</v>
      </c>
      <c r="G11" s="36">
        <v>60</v>
      </c>
      <c r="H11" s="36">
        <v>50</v>
      </c>
      <c r="I11" s="36">
        <v>22</v>
      </c>
      <c r="J11" s="36">
        <v>22</v>
      </c>
      <c r="K11" s="36">
        <v>40</v>
      </c>
      <c r="L11" s="36">
        <v>36</v>
      </c>
      <c r="M11" s="36">
        <v>40</v>
      </c>
      <c r="N11" s="37">
        <v>10</v>
      </c>
      <c r="O11" s="32">
        <f t="shared" si="3"/>
        <v>-22</v>
      </c>
      <c r="P11" s="30">
        <f t="shared" si="4"/>
        <v>-22</v>
      </c>
      <c r="Q11" s="36">
        <v>10</v>
      </c>
      <c r="R11" s="36">
        <v>10</v>
      </c>
      <c r="S11" s="36">
        <v>3</v>
      </c>
      <c r="T11" s="36">
        <v>8</v>
      </c>
      <c r="U11" s="36">
        <v>10</v>
      </c>
      <c r="V11" s="36">
        <v>7</v>
      </c>
      <c r="W11" s="36">
        <v>9</v>
      </c>
      <c r="X11" s="30">
        <f t="shared" si="5"/>
        <v>-3</v>
      </c>
      <c r="Y11" s="30">
        <f t="shared" si="6"/>
        <v>-7</v>
      </c>
      <c r="AA11" s="38">
        <f t="shared" si="7"/>
        <v>3</v>
      </c>
    </row>
    <row r="12" spans="1:27" s="38" customFormat="1" ht="11.25" customHeight="1">
      <c r="A12" s="55">
        <v>7</v>
      </c>
      <c r="B12" s="38" t="s">
        <v>489</v>
      </c>
      <c r="C12" s="38" t="s">
        <v>147</v>
      </c>
      <c r="D12" s="20">
        <f t="shared" si="0"/>
        <v>4</v>
      </c>
      <c r="E12" s="36">
        <f t="shared" si="1"/>
        <v>208</v>
      </c>
      <c r="F12" s="36">
        <f t="shared" si="2"/>
        <v>26</v>
      </c>
      <c r="G12" s="36">
        <v>0</v>
      </c>
      <c r="H12" s="36">
        <v>0</v>
      </c>
      <c r="I12" s="36">
        <v>80</v>
      </c>
      <c r="J12" s="36">
        <v>26</v>
      </c>
      <c r="K12" s="36">
        <v>45</v>
      </c>
      <c r="L12" s="36">
        <v>0</v>
      </c>
      <c r="M12" s="36">
        <v>45</v>
      </c>
      <c r="N12" s="37">
        <v>12</v>
      </c>
      <c r="O12" s="32">
        <f t="shared" si="3"/>
        <v>0</v>
      </c>
      <c r="P12" s="30">
        <f t="shared" si="4"/>
        <v>0</v>
      </c>
      <c r="Q12" s="36">
        <v>0</v>
      </c>
      <c r="R12" s="36">
        <v>0</v>
      </c>
      <c r="S12" s="36">
        <v>7</v>
      </c>
      <c r="T12" s="36">
        <v>5</v>
      </c>
      <c r="U12" s="36">
        <v>8</v>
      </c>
      <c r="V12" s="36">
        <v>0</v>
      </c>
      <c r="W12" s="36">
        <v>6</v>
      </c>
      <c r="X12" s="30">
        <f t="shared" si="5"/>
        <v>0</v>
      </c>
      <c r="Y12" s="30">
        <f t="shared" si="6"/>
        <v>0</v>
      </c>
      <c r="AA12" s="38">
        <f t="shared" si="7"/>
        <v>0</v>
      </c>
    </row>
    <row r="13" spans="1:27" s="38" customFormat="1" ht="11.25" customHeight="1">
      <c r="A13" s="55">
        <v>8</v>
      </c>
      <c r="B13" s="35" t="s">
        <v>44</v>
      </c>
      <c r="C13" s="35" t="s">
        <v>46</v>
      </c>
      <c r="D13" s="20">
        <f t="shared" si="0"/>
        <v>4</v>
      </c>
      <c r="E13" s="36">
        <f t="shared" si="1"/>
        <v>202</v>
      </c>
      <c r="F13" s="36">
        <f t="shared" si="2"/>
        <v>24</v>
      </c>
      <c r="G13" s="36">
        <v>0</v>
      </c>
      <c r="H13" s="36">
        <v>22</v>
      </c>
      <c r="I13" s="36">
        <v>0</v>
      </c>
      <c r="J13" s="36">
        <v>50</v>
      </c>
      <c r="K13" s="36">
        <v>80</v>
      </c>
      <c r="L13" s="36">
        <v>50</v>
      </c>
      <c r="M13" s="36">
        <v>0</v>
      </c>
      <c r="N13" s="37">
        <v>0</v>
      </c>
      <c r="O13" s="32">
        <f t="shared" si="3"/>
        <v>0</v>
      </c>
      <c r="P13" s="30">
        <f t="shared" si="4"/>
        <v>0</v>
      </c>
      <c r="Q13" s="36">
        <v>0</v>
      </c>
      <c r="R13" s="36">
        <v>1</v>
      </c>
      <c r="S13" s="36">
        <v>0</v>
      </c>
      <c r="T13" s="36">
        <v>8</v>
      </c>
      <c r="U13" s="36">
        <v>8</v>
      </c>
      <c r="V13" s="36">
        <v>7</v>
      </c>
      <c r="W13" s="36">
        <v>0</v>
      </c>
      <c r="X13" s="30">
        <f t="shared" si="5"/>
        <v>0</v>
      </c>
      <c r="Y13" s="30">
        <f t="shared" si="6"/>
        <v>0</v>
      </c>
      <c r="AA13" s="38">
        <f t="shared" si="7"/>
        <v>0</v>
      </c>
    </row>
    <row r="14" spans="1:27" s="38" customFormat="1" ht="11.25" customHeight="1">
      <c r="A14" s="55">
        <v>9</v>
      </c>
      <c r="B14" s="38" t="s">
        <v>55</v>
      </c>
      <c r="C14" s="38" t="s">
        <v>161</v>
      </c>
      <c r="D14" s="20">
        <f t="shared" si="0"/>
        <v>4</v>
      </c>
      <c r="E14" s="36">
        <f t="shared" si="1"/>
        <v>176</v>
      </c>
      <c r="F14" s="36">
        <f t="shared" si="2"/>
        <v>25</v>
      </c>
      <c r="G14" s="39">
        <v>50</v>
      </c>
      <c r="H14" s="36">
        <v>45</v>
      </c>
      <c r="I14" s="36">
        <v>0</v>
      </c>
      <c r="J14" s="36">
        <v>36</v>
      </c>
      <c r="K14" s="36">
        <v>0</v>
      </c>
      <c r="L14" s="36">
        <v>45</v>
      </c>
      <c r="M14" s="36">
        <v>0</v>
      </c>
      <c r="N14" s="37">
        <v>0</v>
      </c>
      <c r="O14" s="32">
        <f t="shared" si="3"/>
        <v>0</v>
      </c>
      <c r="P14" s="30">
        <f t="shared" si="4"/>
        <v>0</v>
      </c>
      <c r="Q14" s="39">
        <v>7</v>
      </c>
      <c r="R14" s="36">
        <v>7</v>
      </c>
      <c r="S14" s="36">
        <v>0</v>
      </c>
      <c r="T14" s="36">
        <v>5</v>
      </c>
      <c r="U14" s="36">
        <v>0</v>
      </c>
      <c r="V14" s="36">
        <v>6</v>
      </c>
      <c r="W14" s="36">
        <v>0</v>
      </c>
      <c r="X14" s="30">
        <f t="shared" si="5"/>
        <v>0</v>
      </c>
      <c r="Y14" s="30">
        <f t="shared" si="6"/>
        <v>0</v>
      </c>
      <c r="AA14" s="38">
        <f t="shared" si="7"/>
        <v>0</v>
      </c>
    </row>
    <row r="15" spans="1:27" s="38" customFormat="1" ht="11.25" customHeight="1">
      <c r="A15" s="55">
        <v>10</v>
      </c>
      <c r="B15" s="35" t="s">
        <v>42</v>
      </c>
      <c r="C15" s="35" t="s">
        <v>43</v>
      </c>
      <c r="D15" s="20">
        <f t="shared" si="0"/>
        <v>5</v>
      </c>
      <c r="E15" s="36">
        <f t="shared" si="1"/>
        <v>156</v>
      </c>
      <c r="F15" s="36">
        <f t="shared" si="2"/>
        <v>25</v>
      </c>
      <c r="G15" s="36">
        <v>0</v>
      </c>
      <c r="H15" s="36">
        <v>24</v>
      </c>
      <c r="I15" s="36">
        <v>24</v>
      </c>
      <c r="J15" s="36">
        <v>20</v>
      </c>
      <c r="K15" s="36">
        <v>24</v>
      </c>
      <c r="L15" s="36">
        <v>0</v>
      </c>
      <c r="M15" s="36">
        <v>50</v>
      </c>
      <c r="N15" s="37">
        <v>14</v>
      </c>
      <c r="O15" s="32">
        <f t="shared" si="3"/>
        <v>0</v>
      </c>
      <c r="P15" s="30">
        <f t="shared" si="4"/>
        <v>0</v>
      </c>
      <c r="Q15" s="36">
        <v>0</v>
      </c>
      <c r="R15" s="36">
        <v>3</v>
      </c>
      <c r="S15" s="36">
        <v>5</v>
      </c>
      <c r="T15" s="36">
        <v>5</v>
      </c>
      <c r="U15" s="36">
        <v>5</v>
      </c>
      <c r="V15" s="36">
        <v>0</v>
      </c>
      <c r="W15" s="36">
        <v>7</v>
      </c>
      <c r="X15" s="30">
        <f t="shared" si="5"/>
        <v>0</v>
      </c>
      <c r="Y15" s="30">
        <f t="shared" si="6"/>
        <v>0</v>
      </c>
      <c r="AA15" s="38">
        <f t="shared" si="7"/>
        <v>0</v>
      </c>
    </row>
    <row r="16" spans="1:27" s="38" customFormat="1" ht="11.25" customHeight="1">
      <c r="A16" s="55">
        <v>11</v>
      </c>
      <c r="B16" s="38" t="s">
        <v>195</v>
      </c>
      <c r="C16" s="38" t="s">
        <v>158</v>
      </c>
      <c r="D16" s="20">
        <f t="shared" si="0"/>
        <v>5</v>
      </c>
      <c r="E16" s="36">
        <f t="shared" si="1"/>
        <v>153</v>
      </c>
      <c r="F16" s="36">
        <f t="shared" si="2"/>
        <v>29</v>
      </c>
      <c r="G16" s="39">
        <v>29</v>
      </c>
      <c r="H16" s="36">
        <v>0</v>
      </c>
      <c r="I16" s="36">
        <v>40</v>
      </c>
      <c r="J16" s="36">
        <v>18</v>
      </c>
      <c r="K16" s="36">
        <v>26</v>
      </c>
      <c r="L16" s="36">
        <v>0</v>
      </c>
      <c r="M16" s="36">
        <v>32</v>
      </c>
      <c r="N16" s="37">
        <v>8</v>
      </c>
      <c r="O16" s="32">
        <f t="shared" si="3"/>
        <v>0</v>
      </c>
      <c r="P16" s="30">
        <f t="shared" si="4"/>
        <v>0</v>
      </c>
      <c r="Q16" s="39">
        <v>7</v>
      </c>
      <c r="R16" s="36">
        <v>0</v>
      </c>
      <c r="S16" s="36">
        <v>5</v>
      </c>
      <c r="T16" s="36">
        <v>5</v>
      </c>
      <c r="U16" s="36">
        <v>6</v>
      </c>
      <c r="V16" s="36">
        <v>0</v>
      </c>
      <c r="W16" s="36">
        <v>6</v>
      </c>
      <c r="X16" s="30">
        <f t="shared" si="5"/>
        <v>0</v>
      </c>
      <c r="Y16" s="30">
        <f t="shared" si="6"/>
        <v>0</v>
      </c>
      <c r="AA16" s="38">
        <f t="shared" si="7"/>
        <v>0</v>
      </c>
    </row>
    <row r="17" spans="1:27" s="38" customFormat="1" ht="11.25" customHeight="1">
      <c r="A17" s="55">
        <v>12</v>
      </c>
      <c r="B17" s="38" t="s">
        <v>200</v>
      </c>
      <c r="C17" s="38" t="s">
        <v>211</v>
      </c>
      <c r="D17" s="20">
        <f t="shared" si="0"/>
        <v>7</v>
      </c>
      <c r="E17" s="36">
        <f t="shared" si="1"/>
        <v>147</v>
      </c>
      <c r="F17" s="36">
        <f t="shared" si="2"/>
        <v>30</v>
      </c>
      <c r="G17" s="36">
        <v>18</v>
      </c>
      <c r="H17" s="36">
        <v>26</v>
      </c>
      <c r="I17" s="36">
        <v>16</v>
      </c>
      <c r="J17" s="36">
        <v>24</v>
      </c>
      <c r="K17" s="36">
        <v>29</v>
      </c>
      <c r="L17" s="36">
        <v>32</v>
      </c>
      <c r="M17" s="36">
        <v>29</v>
      </c>
      <c r="N17" s="37">
        <v>7</v>
      </c>
      <c r="O17" s="32">
        <f t="shared" si="3"/>
        <v>-16</v>
      </c>
      <c r="P17" s="30">
        <f t="shared" si="4"/>
        <v>-18</v>
      </c>
      <c r="Q17" s="36">
        <v>4</v>
      </c>
      <c r="R17" s="36">
        <v>6</v>
      </c>
      <c r="S17" s="36">
        <v>3</v>
      </c>
      <c r="T17" s="36">
        <v>6</v>
      </c>
      <c r="U17" s="36">
        <v>6</v>
      </c>
      <c r="V17" s="36">
        <v>5</v>
      </c>
      <c r="W17" s="36">
        <v>7</v>
      </c>
      <c r="X17" s="30">
        <f t="shared" si="5"/>
        <v>-3</v>
      </c>
      <c r="Y17" s="30">
        <f t="shared" si="6"/>
        <v>-4</v>
      </c>
      <c r="AA17" s="38">
        <f t="shared" si="7"/>
        <v>0</v>
      </c>
    </row>
    <row r="18" spans="1:27" s="38" customFormat="1" ht="11.25" customHeight="1">
      <c r="A18" s="55">
        <v>13</v>
      </c>
      <c r="B18" s="35" t="s">
        <v>40</v>
      </c>
      <c r="C18" s="35" t="s">
        <v>38</v>
      </c>
      <c r="D18" s="20">
        <f t="shared" si="0"/>
        <v>5</v>
      </c>
      <c r="E18" s="36">
        <f t="shared" si="1"/>
        <v>144</v>
      </c>
      <c r="F18" s="36">
        <f t="shared" si="2"/>
        <v>26</v>
      </c>
      <c r="G18" s="36">
        <v>0</v>
      </c>
      <c r="H18" s="36">
        <v>32</v>
      </c>
      <c r="I18" s="36">
        <v>18</v>
      </c>
      <c r="J18" s="36">
        <v>29</v>
      </c>
      <c r="K18" s="36">
        <v>36</v>
      </c>
      <c r="L18" s="36">
        <v>29</v>
      </c>
      <c r="M18" s="36">
        <v>0</v>
      </c>
      <c r="N18" s="37">
        <v>0</v>
      </c>
      <c r="O18" s="32">
        <f t="shared" si="3"/>
        <v>0</v>
      </c>
      <c r="P18" s="30">
        <f t="shared" si="4"/>
        <v>0</v>
      </c>
      <c r="Q18" s="36">
        <v>0</v>
      </c>
      <c r="R18" s="36">
        <v>7</v>
      </c>
      <c r="S18" s="36">
        <v>3</v>
      </c>
      <c r="T18" s="36">
        <v>5</v>
      </c>
      <c r="U18" s="36">
        <v>7</v>
      </c>
      <c r="V18" s="36">
        <v>4</v>
      </c>
      <c r="W18" s="36">
        <v>0</v>
      </c>
      <c r="X18" s="30">
        <f t="shared" si="5"/>
        <v>0</v>
      </c>
      <c r="Y18" s="30">
        <f t="shared" si="6"/>
        <v>0</v>
      </c>
      <c r="AA18" s="38">
        <f t="shared" si="7"/>
        <v>0</v>
      </c>
    </row>
    <row r="19" spans="1:27" s="38" customFormat="1" ht="11.25" customHeight="1">
      <c r="A19" s="55">
        <v>14</v>
      </c>
      <c r="B19" s="35" t="s">
        <v>36</v>
      </c>
      <c r="C19" s="35" t="s">
        <v>41</v>
      </c>
      <c r="D19" s="20">
        <f t="shared" si="0"/>
        <v>5</v>
      </c>
      <c r="E19" s="36">
        <f t="shared" si="1"/>
        <v>130</v>
      </c>
      <c r="F19" s="36">
        <f t="shared" si="2"/>
        <v>33</v>
      </c>
      <c r="G19" s="36">
        <v>0</v>
      </c>
      <c r="H19" s="36">
        <v>29</v>
      </c>
      <c r="I19" s="36">
        <v>29</v>
      </c>
      <c r="J19" s="36">
        <v>14</v>
      </c>
      <c r="K19" s="36">
        <v>0</v>
      </c>
      <c r="L19" s="36">
        <v>26</v>
      </c>
      <c r="M19" s="36">
        <v>26</v>
      </c>
      <c r="N19" s="37">
        <v>6</v>
      </c>
      <c r="O19" s="32">
        <f t="shared" si="3"/>
        <v>0</v>
      </c>
      <c r="P19" s="30">
        <f t="shared" si="4"/>
        <v>0</v>
      </c>
      <c r="Q19" s="36">
        <v>0</v>
      </c>
      <c r="R19" s="36">
        <v>8</v>
      </c>
      <c r="S19" s="36">
        <v>6</v>
      </c>
      <c r="T19" s="36">
        <v>8</v>
      </c>
      <c r="U19" s="36">
        <v>0</v>
      </c>
      <c r="V19" s="36">
        <v>4</v>
      </c>
      <c r="W19" s="36">
        <v>7</v>
      </c>
      <c r="X19" s="30">
        <f t="shared" si="5"/>
        <v>0</v>
      </c>
      <c r="Y19" s="30">
        <f t="shared" si="6"/>
        <v>0</v>
      </c>
      <c r="AA19" s="38">
        <f t="shared" si="7"/>
        <v>0</v>
      </c>
    </row>
    <row r="20" spans="1:27" s="38" customFormat="1" ht="11.25" customHeight="1">
      <c r="A20" s="55">
        <v>15</v>
      </c>
      <c r="B20" s="38" t="s">
        <v>198</v>
      </c>
      <c r="C20" s="38" t="s">
        <v>147</v>
      </c>
      <c r="D20" s="20">
        <f t="shared" si="0"/>
        <v>6</v>
      </c>
      <c r="E20" s="36">
        <f t="shared" si="1"/>
        <v>113</v>
      </c>
      <c r="F20" s="36">
        <f t="shared" si="2"/>
        <v>26</v>
      </c>
      <c r="G20" s="36">
        <v>22</v>
      </c>
      <c r="H20" s="36">
        <v>20</v>
      </c>
      <c r="I20" s="36">
        <v>20</v>
      </c>
      <c r="J20" s="36">
        <v>13</v>
      </c>
      <c r="K20" s="36">
        <v>22</v>
      </c>
      <c r="L20" s="36">
        <v>0</v>
      </c>
      <c r="M20" s="36">
        <v>24</v>
      </c>
      <c r="N20" s="37">
        <v>5</v>
      </c>
      <c r="O20" s="32">
        <f t="shared" si="3"/>
        <v>0</v>
      </c>
      <c r="P20" s="30">
        <f t="shared" si="4"/>
        <v>-13</v>
      </c>
      <c r="Q20" s="36">
        <v>4</v>
      </c>
      <c r="R20" s="36">
        <v>3</v>
      </c>
      <c r="S20" s="36">
        <v>2</v>
      </c>
      <c r="T20" s="36">
        <v>5</v>
      </c>
      <c r="U20" s="36">
        <v>7</v>
      </c>
      <c r="V20" s="36">
        <v>0</v>
      </c>
      <c r="W20" s="36">
        <v>7</v>
      </c>
      <c r="X20" s="30">
        <f t="shared" si="5"/>
        <v>0</v>
      </c>
      <c r="Y20" s="30">
        <f t="shared" si="6"/>
        <v>-2</v>
      </c>
      <c r="AA20" s="38">
        <f t="shared" si="7"/>
        <v>0</v>
      </c>
    </row>
    <row r="21" spans="1:27" s="38" customFormat="1" ht="11.25" customHeight="1">
      <c r="A21" s="55">
        <v>16</v>
      </c>
      <c r="B21" s="38" t="s">
        <v>202</v>
      </c>
      <c r="C21" s="38" t="s">
        <v>158</v>
      </c>
      <c r="D21" s="20">
        <f t="shared" si="0"/>
        <v>5</v>
      </c>
      <c r="E21" s="36">
        <f t="shared" si="1"/>
        <v>103</v>
      </c>
      <c r="F21" s="36">
        <f t="shared" si="2"/>
        <v>30</v>
      </c>
      <c r="G21" s="36">
        <v>15</v>
      </c>
      <c r="H21" s="36">
        <v>0</v>
      </c>
      <c r="I21" s="36">
        <v>26</v>
      </c>
      <c r="J21" s="36">
        <v>16</v>
      </c>
      <c r="K21" s="36">
        <v>20</v>
      </c>
      <c r="L21" s="36">
        <v>0</v>
      </c>
      <c r="M21" s="36">
        <v>22</v>
      </c>
      <c r="N21" s="37">
        <v>4</v>
      </c>
      <c r="O21" s="32">
        <f t="shared" si="3"/>
        <v>0</v>
      </c>
      <c r="P21" s="30">
        <f t="shared" si="4"/>
        <v>0</v>
      </c>
      <c r="Q21" s="36">
        <v>3</v>
      </c>
      <c r="R21" s="36">
        <v>0</v>
      </c>
      <c r="S21" s="36">
        <v>7</v>
      </c>
      <c r="T21" s="36">
        <v>8</v>
      </c>
      <c r="U21" s="36">
        <v>6</v>
      </c>
      <c r="V21" s="36">
        <v>0</v>
      </c>
      <c r="W21" s="36">
        <v>6</v>
      </c>
      <c r="X21" s="30">
        <f t="shared" si="5"/>
        <v>0</v>
      </c>
      <c r="Y21" s="30">
        <f t="shared" si="6"/>
        <v>0</v>
      </c>
      <c r="AA21" s="38">
        <f t="shared" si="7"/>
        <v>0</v>
      </c>
    </row>
    <row r="22" spans="1:27" s="38" customFormat="1" ht="11.25" customHeight="1">
      <c r="A22" s="55">
        <v>17</v>
      </c>
      <c r="B22" s="38" t="s">
        <v>52</v>
      </c>
      <c r="C22" s="38" t="s">
        <v>156</v>
      </c>
      <c r="D22" s="20">
        <f t="shared" si="0"/>
        <v>1</v>
      </c>
      <c r="E22" s="36">
        <f t="shared" si="1"/>
        <v>100</v>
      </c>
      <c r="F22" s="36">
        <f t="shared" si="2"/>
        <v>8</v>
      </c>
      <c r="G22" s="36">
        <v>100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7">
        <v>0</v>
      </c>
      <c r="O22" s="32">
        <f t="shared" si="3"/>
        <v>0</v>
      </c>
      <c r="P22" s="30">
        <f t="shared" si="4"/>
        <v>0</v>
      </c>
      <c r="Q22" s="36">
        <v>8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0">
        <f t="shared" si="5"/>
        <v>0</v>
      </c>
      <c r="Y22" s="30">
        <f t="shared" si="6"/>
        <v>0</v>
      </c>
      <c r="AA22" s="38">
        <f t="shared" si="7"/>
        <v>0</v>
      </c>
    </row>
    <row r="23" spans="1:27" s="38" customFormat="1" ht="11.25" customHeight="1">
      <c r="A23" s="55">
        <v>18</v>
      </c>
      <c r="B23" s="38" t="s">
        <v>201</v>
      </c>
      <c r="C23" s="38" t="s">
        <v>24</v>
      </c>
      <c r="D23" s="20">
        <f t="shared" si="0"/>
        <v>3</v>
      </c>
      <c r="E23" s="36">
        <f t="shared" si="1"/>
        <v>88</v>
      </c>
      <c r="F23" s="36">
        <f t="shared" si="2"/>
        <v>15</v>
      </c>
      <c r="G23" s="36">
        <v>16</v>
      </c>
      <c r="H23" s="36">
        <v>0</v>
      </c>
      <c r="I23" s="36">
        <v>32</v>
      </c>
      <c r="J23" s="36">
        <v>40</v>
      </c>
      <c r="K23" s="36">
        <v>0</v>
      </c>
      <c r="L23" s="36">
        <v>0</v>
      </c>
      <c r="M23" s="36">
        <v>0</v>
      </c>
      <c r="N23" s="37">
        <v>0</v>
      </c>
      <c r="O23" s="32">
        <f t="shared" si="3"/>
        <v>0</v>
      </c>
      <c r="P23" s="30">
        <f t="shared" si="4"/>
        <v>0</v>
      </c>
      <c r="Q23" s="36">
        <v>3</v>
      </c>
      <c r="R23" s="36">
        <v>0</v>
      </c>
      <c r="S23" s="36">
        <v>6</v>
      </c>
      <c r="T23" s="36">
        <v>6</v>
      </c>
      <c r="U23" s="36">
        <v>0</v>
      </c>
      <c r="V23" s="36">
        <v>0</v>
      </c>
      <c r="W23" s="36">
        <v>0</v>
      </c>
      <c r="X23" s="30">
        <f t="shared" si="5"/>
        <v>0</v>
      </c>
      <c r="Y23" s="30">
        <f t="shared" si="6"/>
        <v>0</v>
      </c>
      <c r="AA23" s="38">
        <f t="shared" si="7"/>
        <v>0</v>
      </c>
    </row>
    <row r="24" spans="1:27" s="38" customFormat="1" ht="11.25" customHeight="1">
      <c r="A24" s="55">
        <v>19</v>
      </c>
      <c r="B24" s="38" t="s">
        <v>197</v>
      </c>
      <c r="C24" s="38" t="s">
        <v>82</v>
      </c>
      <c r="D24" s="20">
        <f t="shared" si="0"/>
        <v>2</v>
      </c>
      <c r="E24" s="36">
        <f t="shared" si="1"/>
        <v>56</v>
      </c>
      <c r="F24" s="36">
        <f t="shared" si="2"/>
        <v>12</v>
      </c>
      <c r="G24" s="36">
        <v>24</v>
      </c>
      <c r="H24" s="36">
        <v>0</v>
      </c>
      <c r="I24" s="36">
        <v>0</v>
      </c>
      <c r="J24" s="36">
        <v>32</v>
      </c>
      <c r="K24" s="36">
        <v>0</v>
      </c>
      <c r="L24" s="36">
        <v>0</v>
      </c>
      <c r="M24" s="36">
        <v>0</v>
      </c>
      <c r="N24" s="37">
        <v>0</v>
      </c>
      <c r="O24" s="32">
        <f t="shared" si="3"/>
        <v>0</v>
      </c>
      <c r="P24" s="30">
        <f t="shared" si="4"/>
        <v>0</v>
      </c>
      <c r="Q24" s="36">
        <v>5</v>
      </c>
      <c r="R24" s="36">
        <v>0</v>
      </c>
      <c r="S24" s="36">
        <v>0</v>
      </c>
      <c r="T24" s="36">
        <v>7</v>
      </c>
      <c r="U24" s="36">
        <v>0</v>
      </c>
      <c r="V24" s="36">
        <v>0</v>
      </c>
      <c r="W24" s="36">
        <v>0</v>
      </c>
      <c r="X24" s="30">
        <f t="shared" si="5"/>
        <v>0</v>
      </c>
      <c r="Y24" s="30">
        <f t="shared" si="6"/>
        <v>0</v>
      </c>
      <c r="AA24" s="38">
        <f t="shared" si="7"/>
        <v>0</v>
      </c>
    </row>
    <row r="25" spans="1:27" ht="11.25" customHeight="1">
      <c r="A25" s="55">
        <v>20</v>
      </c>
      <c r="B25" s="38" t="s">
        <v>56</v>
      </c>
      <c r="C25" s="38" t="s">
        <v>156</v>
      </c>
      <c r="D25" s="20">
        <f t="shared" si="0"/>
        <v>1</v>
      </c>
      <c r="E25" s="36">
        <f t="shared" si="1"/>
        <v>45</v>
      </c>
      <c r="F25" s="36">
        <f t="shared" si="2"/>
        <v>12</v>
      </c>
      <c r="G25" s="36">
        <v>45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7">
        <v>0</v>
      </c>
      <c r="O25" s="32">
        <f t="shared" si="3"/>
        <v>0</v>
      </c>
      <c r="P25" s="30">
        <f t="shared" si="4"/>
        <v>0</v>
      </c>
      <c r="Q25" s="36">
        <v>5</v>
      </c>
      <c r="R25" s="36">
        <v>0</v>
      </c>
      <c r="S25" s="36">
        <v>0</v>
      </c>
      <c r="T25" s="36">
        <v>7</v>
      </c>
      <c r="U25" s="36">
        <v>0</v>
      </c>
      <c r="V25" s="36">
        <v>0</v>
      </c>
      <c r="W25" s="36">
        <v>0</v>
      </c>
      <c r="X25" s="30">
        <f t="shared" si="5"/>
        <v>0</v>
      </c>
      <c r="Y25" s="30">
        <f t="shared" si="6"/>
        <v>0</v>
      </c>
      <c r="AA25" s="38">
        <f t="shared" si="7"/>
        <v>0</v>
      </c>
    </row>
    <row r="26" spans="1:27" s="38" customFormat="1" ht="11.25" customHeight="1">
      <c r="A26" s="55">
        <v>21</v>
      </c>
      <c r="B26" s="38" t="s">
        <v>57</v>
      </c>
      <c r="C26" s="38" t="s">
        <v>63</v>
      </c>
      <c r="D26" s="20">
        <f t="shared" si="0"/>
        <v>1</v>
      </c>
      <c r="E26" s="36">
        <f t="shared" si="1"/>
        <v>40</v>
      </c>
      <c r="F26" s="36">
        <f t="shared" si="2"/>
        <v>12</v>
      </c>
      <c r="G26" s="36">
        <v>40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7">
        <v>0</v>
      </c>
      <c r="O26" s="32">
        <f t="shared" si="3"/>
        <v>0</v>
      </c>
      <c r="P26" s="30">
        <f t="shared" si="4"/>
        <v>0</v>
      </c>
      <c r="Q26" s="36">
        <v>5</v>
      </c>
      <c r="R26" s="36">
        <v>0</v>
      </c>
      <c r="S26" s="36">
        <v>0</v>
      </c>
      <c r="T26" s="36">
        <v>7</v>
      </c>
      <c r="U26" s="36">
        <v>0</v>
      </c>
      <c r="V26" s="36">
        <v>0</v>
      </c>
      <c r="W26" s="36">
        <v>0</v>
      </c>
      <c r="X26" s="30">
        <f t="shared" si="5"/>
        <v>0</v>
      </c>
      <c r="Y26" s="30">
        <f t="shared" si="6"/>
        <v>0</v>
      </c>
      <c r="AA26" s="38">
        <f t="shared" si="7"/>
        <v>0</v>
      </c>
    </row>
    <row r="27" spans="1:27" s="38" customFormat="1" ht="11.25" customHeight="1">
      <c r="A27" s="55">
        <v>22</v>
      </c>
      <c r="B27" s="38" t="s">
        <v>194</v>
      </c>
      <c r="C27" s="38" t="s">
        <v>64</v>
      </c>
      <c r="D27" s="20">
        <f t="shared" si="0"/>
        <v>1</v>
      </c>
      <c r="E27" s="36">
        <f t="shared" si="1"/>
        <v>32</v>
      </c>
      <c r="F27" s="36">
        <f t="shared" si="2"/>
        <v>12</v>
      </c>
      <c r="G27" s="36">
        <v>32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7">
        <v>0</v>
      </c>
      <c r="O27" s="32">
        <f t="shared" si="3"/>
        <v>0</v>
      </c>
      <c r="P27" s="30">
        <f t="shared" si="4"/>
        <v>0</v>
      </c>
      <c r="Q27" s="36">
        <v>5</v>
      </c>
      <c r="R27" s="36">
        <v>0</v>
      </c>
      <c r="S27" s="36">
        <v>0</v>
      </c>
      <c r="T27" s="36">
        <v>7</v>
      </c>
      <c r="U27" s="36">
        <v>0</v>
      </c>
      <c r="V27" s="36">
        <v>0</v>
      </c>
      <c r="W27" s="36">
        <v>0</v>
      </c>
      <c r="X27" s="30">
        <f t="shared" si="5"/>
        <v>0</v>
      </c>
      <c r="Y27" s="30">
        <f t="shared" si="6"/>
        <v>0</v>
      </c>
      <c r="AA27" s="38">
        <f t="shared" si="7"/>
        <v>0</v>
      </c>
    </row>
    <row r="28" spans="1:27" ht="11.25" customHeight="1">
      <c r="A28" s="55">
        <v>23</v>
      </c>
      <c r="B28" s="38" t="s">
        <v>196</v>
      </c>
      <c r="C28" s="38" t="s">
        <v>156</v>
      </c>
      <c r="D28" s="20">
        <f t="shared" si="0"/>
        <v>1</v>
      </c>
      <c r="E28" s="36">
        <f t="shared" si="1"/>
        <v>26</v>
      </c>
      <c r="F28" s="36">
        <f t="shared" si="2"/>
        <v>12</v>
      </c>
      <c r="G28" s="36">
        <v>26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2">
        <f t="shared" si="3"/>
        <v>0</v>
      </c>
      <c r="P28" s="30">
        <f t="shared" si="4"/>
        <v>0</v>
      </c>
      <c r="Q28" s="36">
        <v>5</v>
      </c>
      <c r="R28" s="36">
        <v>0</v>
      </c>
      <c r="S28" s="36">
        <v>0</v>
      </c>
      <c r="T28" s="36">
        <v>7</v>
      </c>
      <c r="U28" s="36">
        <v>0</v>
      </c>
      <c r="V28" s="36">
        <v>0</v>
      </c>
      <c r="W28" s="36">
        <v>0</v>
      </c>
      <c r="X28" s="30">
        <f t="shared" si="5"/>
        <v>0</v>
      </c>
      <c r="Y28" s="30">
        <f t="shared" si="6"/>
        <v>0</v>
      </c>
      <c r="AA28" s="38">
        <f t="shared" si="7"/>
        <v>0</v>
      </c>
    </row>
    <row r="29" spans="1:27" ht="11.25" customHeight="1">
      <c r="A29" s="55">
        <v>24</v>
      </c>
      <c r="B29" s="38"/>
      <c r="C29" s="38"/>
      <c r="D29" s="20">
        <f t="shared" ref="D29:D30" si="8">COUNTIF((G29:M29),"&gt;0")</f>
        <v>0</v>
      </c>
      <c r="E29" s="36" t="e">
        <f t="shared" ref="E29:E30" si="9">G29+H29+I29+J29+K29+L29+M29+O29+P29+N29</f>
        <v>#NUM!</v>
      </c>
      <c r="F29" s="36" t="e">
        <f t="shared" ref="F29:F30" si="10">Q29+R29+S29+T29+U29+V29+W29+X29+Y29</f>
        <v>#NUM!</v>
      </c>
      <c r="G29" s="36"/>
      <c r="H29" s="36"/>
      <c r="I29" s="36"/>
      <c r="J29" s="36"/>
      <c r="K29" s="36"/>
      <c r="L29" s="36"/>
      <c r="M29" s="36"/>
      <c r="N29" s="37"/>
      <c r="O29" s="32" t="e">
        <f t="shared" ref="O29:O30" si="11">0 - (SMALL((G29:M29),1))</f>
        <v>#NUM!</v>
      </c>
      <c r="P29" s="30" t="e">
        <f t="shared" ref="P29:P30" si="12">0 - (SMALL((G29:M29),2))</f>
        <v>#NUM!</v>
      </c>
      <c r="Q29" s="36"/>
      <c r="R29" s="36"/>
      <c r="S29" s="36"/>
      <c r="T29" s="36"/>
      <c r="U29" s="36"/>
      <c r="V29" s="36"/>
      <c r="W29" s="36"/>
      <c r="X29" s="30" t="e">
        <f t="shared" ref="X29:X30" si="13">0 - (SMALL((Q29:W29),1))</f>
        <v>#NUM!</v>
      </c>
      <c r="Y29" s="30" t="e">
        <f t="shared" ref="Y29:Y30" si="14">0 - (SMALL((Q29:W29),2))</f>
        <v>#NUM!</v>
      </c>
      <c r="AA29" s="38">
        <f t="shared" si="7"/>
        <v>0</v>
      </c>
    </row>
    <row r="30" spans="1:27" ht="11.25" customHeight="1">
      <c r="A30" s="55">
        <v>25</v>
      </c>
      <c r="B30" s="38"/>
      <c r="C30" s="38"/>
      <c r="D30" s="20">
        <f t="shared" si="8"/>
        <v>0</v>
      </c>
      <c r="E30" s="36" t="e">
        <f t="shared" si="9"/>
        <v>#NUM!</v>
      </c>
      <c r="F30" s="36" t="e">
        <f t="shared" si="10"/>
        <v>#NUM!</v>
      </c>
      <c r="G30" s="36"/>
      <c r="H30" s="36"/>
      <c r="I30" s="36"/>
      <c r="J30" s="36"/>
      <c r="K30" s="36"/>
      <c r="L30" s="36"/>
      <c r="M30" s="36"/>
      <c r="N30" s="37"/>
      <c r="O30" s="32" t="e">
        <f t="shared" si="11"/>
        <v>#NUM!</v>
      </c>
      <c r="P30" s="30" t="e">
        <f t="shared" si="12"/>
        <v>#NUM!</v>
      </c>
      <c r="Q30" s="36"/>
      <c r="R30" s="36"/>
      <c r="S30" s="36"/>
      <c r="T30" s="36"/>
      <c r="U30" s="36"/>
      <c r="V30" s="36"/>
      <c r="W30" s="36"/>
      <c r="X30" s="30" t="e">
        <f t="shared" si="13"/>
        <v>#NUM!</v>
      </c>
      <c r="Y30" s="30" t="e">
        <f t="shared" si="14"/>
        <v>#NUM!</v>
      </c>
      <c r="AA30" s="38">
        <f t="shared" si="7"/>
        <v>0</v>
      </c>
    </row>
    <row r="31" spans="1:27" s="19" customFormat="1" ht="11.25" customHeight="1"/>
    <row r="32" spans="1:27" s="19" customFormat="1" ht="11.25" customHeight="1">
      <c r="D32" s="133"/>
    </row>
    <row r="33" spans="4:4" s="19" customFormat="1" ht="11.25" customHeight="1">
      <c r="D33" s="133"/>
    </row>
    <row r="34" spans="4:4" s="19" customFormat="1" ht="11.25" customHeight="1">
      <c r="D34" s="133"/>
    </row>
    <row r="35" spans="4:4" s="19" customFormat="1" ht="13">
      <c r="D35" s="133"/>
    </row>
    <row r="36" spans="4:4" s="19" customFormat="1" ht="13">
      <c r="D36" s="133"/>
    </row>
    <row r="37" spans="4:4" s="19" customFormat="1" ht="13">
      <c r="D37" s="133"/>
    </row>
    <row r="38" spans="4:4" s="19" customFormat="1" ht="13">
      <c r="D38" s="133"/>
    </row>
    <row r="39" spans="4:4" s="19" customFormat="1" ht="13">
      <c r="D39" s="133"/>
    </row>
    <row r="40" spans="4:4" s="19" customFormat="1" ht="13">
      <c r="D40" s="133"/>
    </row>
    <row r="41" spans="4:4" s="19" customFormat="1" ht="13">
      <c r="D41" s="133"/>
    </row>
    <row r="42" spans="4:4" s="19" customFormat="1" ht="13">
      <c r="D42" s="133"/>
    </row>
    <row r="43" spans="4:4" s="19" customFormat="1" ht="13">
      <c r="D43" s="133"/>
    </row>
    <row r="44" spans="4:4" s="19" customFormat="1" ht="13">
      <c r="D44" s="133"/>
    </row>
    <row r="45" spans="4:4" s="19" customFormat="1" ht="13">
      <c r="D45" s="133"/>
    </row>
    <row r="46" spans="4:4" s="19" customFormat="1" ht="13">
      <c r="D46" s="133"/>
    </row>
    <row r="47" spans="4:4" s="19" customFormat="1" ht="13">
      <c r="D47" s="133"/>
    </row>
    <row r="48" spans="4:4" s="19" customFormat="1" ht="13">
      <c r="D48" s="133"/>
    </row>
    <row r="49" spans="4:4" s="19" customFormat="1" ht="13">
      <c r="D49" s="133"/>
    </row>
    <row r="50" spans="4:4" s="19" customFormat="1" ht="13">
      <c r="D50" s="133"/>
    </row>
    <row r="51" spans="4:4" s="19" customFormat="1" ht="13">
      <c r="D51" s="133"/>
    </row>
    <row r="52" spans="4:4" s="19" customFormat="1" ht="13">
      <c r="D52" s="133"/>
    </row>
    <row r="53" spans="4:4" s="19" customFormat="1" ht="13">
      <c r="D53" s="133"/>
    </row>
    <row r="54" spans="4:4" s="19" customFormat="1" ht="13">
      <c r="D54" s="133"/>
    </row>
    <row r="55" spans="4:4" s="19" customFormat="1" ht="13">
      <c r="D55" s="133"/>
    </row>
    <row r="56" spans="4:4" s="19" customFormat="1" ht="13">
      <c r="D56" s="133"/>
    </row>
    <row r="57" spans="4:4" s="19" customFormat="1" ht="13">
      <c r="D57" s="133"/>
    </row>
    <row r="58" spans="4:4" s="19" customFormat="1" ht="13">
      <c r="D58" s="133"/>
    </row>
    <row r="59" spans="4:4" s="19" customFormat="1" ht="13">
      <c r="D59" s="133"/>
    </row>
    <row r="60" spans="4:4" s="19" customFormat="1" ht="13">
      <c r="D60" s="133"/>
    </row>
    <row r="61" spans="4:4" s="19" customFormat="1" ht="13">
      <c r="D61" s="133"/>
    </row>
    <row r="62" spans="4:4" s="19" customFormat="1" ht="13">
      <c r="D62" s="133"/>
    </row>
    <row r="63" spans="4:4" s="19" customFormat="1" ht="13">
      <c r="D63" s="133"/>
    </row>
    <row r="64" spans="4:4" s="19" customFormat="1" ht="13">
      <c r="D64" s="133"/>
    </row>
    <row r="65" spans="4:4" s="19" customFormat="1" ht="13">
      <c r="D65" s="133"/>
    </row>
    <row r="66" spans="4:4" s="19" customFormat="1" ht="13">
      <c r="D66" s="133"/>
    </row>
    <row r="67" spans="4:4" s="19" customFormat="1" ht="13">
      <c r="D67" s="133"/>
    </row>
    <row r="68" spans="4:4" s="19" customFormat="1" ht="13">
      <c r="D68" s="133"/>
    </row>
    <row r="69" spans="4:4" s="19" customFormat="1" ht="13">
      <c r="D69" s="133"/>
    </row>
    <row r="70" spans="4:4" s="19" customFormat="1" ht="13">
      <c r="D70" s="133"/>
    </row>
    <row r="71" spans="4:4" s="19" customFormat="1" ht="13">
      <c r="D71" s="133"/>
    </row>
    <row r="72" spans="4:4" s="19" customFormat="1" ht="13">
      <c r="D72" s="133"/>
    </row>
    <row r="73" spans="4:4" s="19" customFormat="1" ht="13">
      <c r="D73" s="133"/>
    </row>
    <row r="74" spans="4:4" s="19" customFormat="1" ht="13">
      <c r="D74" s="133"/>
    </row>
    <row r="75" spans="4:4" s="19" customFormat="1" ht="13">
      <c r="D75" s="133"/>
    </row>
    <row r="76" spans="4:4" s="19" customFormat="1" ht="13">
      <c r="D76" s="133"/>
    </row>
    <row r="77" spans="4:4" s="19" customFormat="1" ht="13">
      <c r="D77" s="133"/>
    </row>
    <row r="78" spans="4:4" s="19" customFormat="1" ht="13">
      <c r="D78" s="133"/>
    </row>
    <row r="79" spans="4:4" s="19" customFormat="1" ht="13">
      <c r="D79" s="133"/>
    </row>
    <row r="80" spans="4:4" s="19" customFormat="1" ht="13">
      <c r="D80" s="133"/>
    </row>
    <row r="81" spans="4:4" s="19" customFormat="1" ht="13">
      <c r="D81" s="133"/>
    </row>
    <row r="82" spans="4:4" s="19" customFormat="1" ht="13">
      <c r="D82" s="133"/>
    </row>
    <row r="83" spans="4:4" s="19" customFormat="1" ht="13">
      <c r="D83" s="133"/>
    </row>
    <row r="84" spans="4:4" s="19" customFormat="1" ht="13">
      <c r="D84" s="133"/>
    </row>
    <row r="85" spans="4:4" s="19" customFormat="1" ht="13">
      <c r="D85" s="133"/>
    </row>
    <row r="86" spans="4:4" s="19" customFormat="1" ht="13">
      <c r="D86" s="133"/>
    </row>
    <row r="87" spans="4:4" s="19" customFormat="1" ht="13">
      <c r="D87" s="133"/>
    </row>
  </sheetData>
  <sheetCalcPr fullCalcOnLoad="1"/>
  <sortState ref="B6:Y28">
    <sortCondition descending="1" ref="E7:E28"/>
    <sortCondition descending="1" ref="F7:F28"/>
  </sortState>
  <mergeCells count="2">
    <mergeCell ref="Q2:W2"/>
    <mergeCell ref="E3:F3"/>
  </mergeCells>
  <phoneticPr fontId="6" type="noConversion"/>
  <pageMargins left="0.75" right="0.75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A96"/>
  <sheetViews>
    <sheetView topLeftCell="A2" zoomScale="125" zoomScaleNormal="80" zoomScalePageLayoutView="80" workbookViewId="0">
      <selection activeCell="A14" sqref="A14"/>
    </sheetView>
  </sheetViews>
  <sheetFormatPr baseColWidth="10" defaultRowHeight="12"/>
  <cols>
    <col min="1" max="1" width="3.6640625" customWidth="1"/>
    <col min="2" max="2" width="20.6640625" customWidth="1"/>
    <col min="3" max="3" width="18.6640625" customWidth="1"/>
    <col min="4" max="4" width="12.33203125" customWidth="1"/>
    <col min="5" max="6" width="8" customWidth="1"/>
    <col min="7" max="21" width="10.6640625" customWidth="1"/>
    <col min="22" max="23" width="11.5" customWidth="1"/>
  </cols>
  <sheetData>
    <row r="1" spans="1:27" ht="21">
      <c r="A1" s="56"/>
      <c r="B1" s="2" t="s">
        <v>10</v>
      </c>
      <c r="C1" s="1"/>
      <c r="D1" s="3"/>
      <c r="E1" s="4"/>
      <c r="F1" s="4"/>
      <c r="G1" s="1"/>
      <c r="H1" s="170">
        <f>COUNTIF(D6:D60,"7")</f>
        <v>2</v>
      </c>
      <c r="I1" s="170">
        <f>COUNTIF(D6:D60,"6")</f>
        <v>3</v>
      </c>
      <c r="J1" s="170">
        <f>COUNTIF(D6:D60,"5")</f>
        <v>7</v>
      </c>
      <c r="K1" s="170">
        <f>COUNTIF(D6:D60,"4")</f>
        <v>3</v>
      </c>
      <c r="L1" s="1"/>
      <c r="M1" s="1"/>
      <c r="N1" s="1"/>
      <c r="O1" s="5"/>
      <c r="P1" s="5"/>
      <c r="Q1">
        <f>COUNTIF(Q6:W70,"10")</f>
        <v>5</v>
      </c>
    </row>
    <row r="2" spans="1:27" ht="13" thickBot="1">
      <c r="B2">
        <f>COUNTA(B6:B86)</f>
        <v>22</v>
      </c>
      <c r="D2" s="3">
        <f>COUNTIF(D6:D86,"&gt;4")</f>
        <v>12</v>
      </c>
      <c r="E2" s="4"/>
      <c r="F2" s="4"/>
      <c r="O2" s="5"/>
      <c r="P2" s="5"/>
      <c r="Q2" s="197" t="s">
        <v>162</v>
      </c>
      <c r="R2" s="197"/>
      <c r="S2" s="197"/>
      <c r="T2" s="197"/>
      <c r="U2" s="197"/>
      <c r="V2" s="197"/>
      <c r="W2" s="197"/>
      <c r="AA2" t="s">
        <v>625</v>
      </c>
    </row>
    <row r="3" spans="1:27" ht="17">
      <c r="A3" s="58"/>
      <c r="B3" s="7" t="s">
        <v>174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2"/>
      <c r="O3" s="29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9"/>
      <c r="Y3" s="19"/>
      <c r="AA3">
        <f>COUNTIF(AA6:AA31,"&gt;0")</f>
        <v>2</v>
      </c>
    </row>
    <row r="4" spans="1:27" s="53" customFormat="1" ht="9">
      <c r="A4" s="58"/>
      <c r="B4" s="6"/>
      <c r="C4" s="6"/>
      <c r="D4" s="25"/>
      <c r="E4" s="25"/>
      <c r="F4" s="25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6" t="s">
        <v>165</v>
      </c>
      <c r="O4" s="51"/>
      <c r="P4" s="51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52"/>
      <c r="Y4" s="52"/>
    </row>
    <row r="5" spans="1:27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46" t="s">
        <v>170</v>
      </c>
      <c r="Y5" s="46" t="s">
        <v>170</v>
      </c>
    </row>
    <row r="6" spans="1:27" s="38" customFormat="1" ht="11.25" customHeight="1">
      <c r="A6" s="55">
        <v>1</v>
      </c>
      <c r="B6" s="38" t="s">
        <v>70</v>
      </c>
      <c r="C6" s="38" t="s">
        <v>146</v>
      </c>
      <c r="D6" s="20">
        <f t="shared" ref="D6:D27" si="0">COUNTIF((G6:M6),"&gt;0")</f>
        <v>4</v>
      </c>
      <c r="E6" s="36">
        <f t="shared" ref="E6:E27" si="1">G6+H6+I6+J6+K6+L6+M6+O6+P6+N6</f>
        <v>380</v>
      </c>
      <c r="F6" s="36">
        <f t="shared" ref="F6:F27" si="2">Q6+R6+S6+T6+U6+V6+W6+X6+Y6</f>
        <v>26</v>
      </c>
      <c r="G6" s="132">
        <v>80</v>
      </c>
      <c r="H6" s="36">
        <v>100</v>
      </c>
      <c r="I6" s="36">
        <v>100</v>
      </c>
      <c r="J6" s="36">
        <v>100</v>
      </c>
      <c r="K6" s="36">
        <v>0</v>
      </c>
      <c r="L6" s="36">
        <v>0</v>
      </c>
      <c r="M6" s="36">
        <v>0</v>
      </c>
      <c r="N6" s="47">
        <v>0</v>
      </c>
      <c r="O6" s="30">
        <f t="shared" ref="O6:O27" si="3">0 - (SMALL((G6:M6),1))</f>
        <v>0</v>
      </c>
      <c r="P6" s="30">
        <f t="shared" ref="P6:P27" si="4">0 - (SMALL((G6:M6),2))</f>
        <v>0</v>
      </c>
      <c r="Q6" s="36">
        <v>5</v>
      </c>
      <c r="R6" s="36">
        <v>7</v>
      </c>
      <c r="S6" s="36">
        <v>4</v>
      </c>
      <c r="T6" s="36">
        <v>10</v>
      </c>
      <c r="U6" s="36">
        <v>0</v>
      </c>
      <c r="V6" s="36">
        <v>0</v>
      </c>
      <c r="W6" s="36">
        <v>0</v>
      </c>
      <c r="X6" s="30">
        <f t="shared" ref="X6:X27" si="5">0 - (SMALL((Q6:W6),1))</f>
        <v>0</v>
      </c>
      <c r="Y6" s="30">
        <f t="shared" ref="Y6:Y27" si="6">0 - (SMALL((Q6:W6),2))</f>
        <v>0</v>
      </c>
      <c r="AA6" s="38">
        <f>COUNTIF(Q6:W6,"=10")</f>
        <v>1</v>
      </c>
    </row>
    <row r="7" spans="1:27" s="38" customFormat="1" ht="11.25" customHeight="1">
      <c r="A7" s="137">
        <v>2</v>
      </c>
      <c r="B7" s="35" t="s">
        <v>614</v>
      </c>
      <c r="C7" s="35" t="s">
        <v>33</v>
      </c>
      <c r="D7" s="20">
        <f t="shared" si="0"/>
        <v>5</v>
      </c>
      <c r="E7" s="36">
        <f t="shared" si="1"/>
        <v>360</v>
      </c>
      <c r="F7" s="36">
        <f t="shared" si="2"/>
        <v>48</v>
      </c>
      <c r="G7" s="39">
        <v>0</v>
      </c>
      <c r="H7" s="36">
        <v>50</v>
      </c>
      <c r="I7" s="36">
        <v>0</v>
      </c>
      <c r="J7" s="36">
        <v>45</v>
      </c>
      <c r="K7" s="36">
        <v>100</v>
      </c>
      <c r="L7" s="36">
        <v>45</v>
      </c>
      <c r="M7" s="36">
        <v>100</v>
      </c>
      <c r="N7" s="47">
        <v>20</v>
      </c>
      <c r="O7" s="30">
        <f t="shared" si="3"/>
        <v>0</v>
      </c>
      <c r="P7" s="30">
        <f t="shared" si="4"/>
        <v>0</v>
      </c>
      <c r="Q7" s="39">
        <v>0</v>
      </c>
      <c r="R7" s="36">
        <v>10</v>
      </c>
      <c r="S7" s="36">
        <v>0</v>
      </c>
      <c r="T7" s="36">
        <v>10</v>
      </c>
      <c r="U7" s="36">
        <v>10</v>
      </c>
      <c r="V7" s="36">
        <v>8</v>
      </c>
      <c r="W7" s="36">
        <v>10</v>
      </c>
      <c r="X7" s="30">
        <f t="shared" si="5"/>
        <v>0</v>
      </c>
      <c r="Y7" s="30">
        <f t="shared" si="6"/>
        <v>0</v>
      </c>
      <c r="AA7" s="38">
        <f t="shared" ref="AA7:AA31" si="7">COUNTIF(Q7:W7,"=10")</f>
        <v>4</v>
      </c>
    </row>
    <row r="8" spans="1:27" s="38" customFormat="1" ht="11.25" customHeight="1">
      <c r="A8" s="55">
        <v>3</v>
      </c>
      <c r="B8" s="38" t="s">
        <v>487</v>
      </c>
      <c r="C8" s="38" t="s">
        <v>211</v>
      </c>
      <c r="D8" s="20">
        <f t="shared" si="0"/>
        <v>5</v>
      </c>
      <c r="E8" s="36">
        <f t="shared" si="1"/>
        <v>316</v>
      </c>
      <c r="F8" s="36">
        <f t="shared" si="2"/>
        <v>30</v>
      </c>
      <c r="G8" s="36">
        <v>0</v>
      </c>
      <c r="H8" s="36">
        <v>0</v>
      </c>
      <c r="I8" s="36">
        <v>60</v>
      </c>
      <c r="J8" s="36">
        <v>50</v>
      </c>
      <c r="K8" s="36">
        <v>80</v>
      </c>
      <c r="L8" s="36">
        <v>100</v>
      </c>
      <c r="M8" s="36">
        <v>22</v>
      </c>
      <c r="N8" s="47">
        <v>4</v>
      </c>
      <c r="O8" s="30">
        <f t="shared" si="3"/>
        <v>0</v>
      </c>
      <c r="P8" s="30">
        <f t="shared" si="4"/>
        <v>0</v>
      </c>
      <c r="Q8" s="36">
        <v>0</v>
      </c>
      <c r="R8" s="36">
        <v>0</v>
      </c>
      <c r="S8" s="36">
        <v>6</v>
      </c>
      <c r="T8" s="36">
        <v>8</v>
      </c>
      <c r="U8" s="36">
        <v>8</v>
      </c>
      <c r="V8" s="36">
        <v>6</v>
      </c>
      <c r="W8" s="36">
        <v>2</v>
      </c>
      <c r="X8" s="30">
        <f t="shared" si="5"/>
        <v>0</v>
      </c>
      <c r="Y8" s="30">
        <f t="shared" si="6"/>
        <v>0</v>
      </c>
      <c r="AA8" s="38">
        <f t="shared" si="7"/>
        <v>0</v>
      </c>
    </row>
    <row r="9" spans="1:27" s="38" customFormat="1" ht="11.25" customHeight="1">
      <c r="A9" s="55">
        <v>4</v>
      </c>
      <c r="B9" s="38" t="s">
        <v>2</v>
      </c>
      <c r="C9" s="38" t="s">
        <v>146</v>
      </c>
      <c r="D9" s="20">
        <f t="shared" si="0"/>
        <v>5</v>
      </c>
      <c r="E9" s="36">
        <f t="shared" si="1"/>
        <v>254</v>
      </c>
      <c r="F9" s="36">
        <f t="shared" si="2"/>
        <v>33</v>
      </c>
      <c r="G9" s="132">
        <v>32</v>
      </c>
      <c r="H9" s="36">
        <v>32</v>
      </c>
      <c r="I9" s="36">
        <v>80</v>
      </c>
      <c r="J9" s="36">
        <v>60</v>
      </c>
      <c r="K9" s="36">
        <v>0</v>
      </c>
      <c r="L9" s="36">
        <v>0</v>
      </c>
      <c r="M9" s="36">
        <v>40</v>
      </c>
      <c r="N9" s="47">
        <v>10</v>
      </c>
      <c r="O9" s="30">
        <f t="shared" si="3"/>
        <v>0</v>
      </c>
      <c r="P9" s="30">
        <f t="shared" si="4"/>
        <v>0</v>
      </c>
      <c r="Q9" s="36">
        <v>5</v>
      </c>
      <c r="R9" s="36">
        <v>6</v>
      </c>
      <c r="S9" s="36">
        <v>6</v>
      </c>
      <c r="T9" s="36">
        <v>8</v>
      </c>
      <c r="U9" s="36">
        <v>0</v>
      </c>
      <c r="V9" s="36">
        <v>0</v>
      </c>
      <c r="W9" s="36">
        <v>8</v>
      </c>
      <c r="X9" s="30">
        <f t="shared" si="5"/>
        <v>0</v>
      </c>
      <c r="Y9" s="30">
        <f t="shared" si="6"/>
        <v>0</v>
      </c>
      <c r="AA9" s="38">
        <f t="shared" si="7"/>
        <v>0</v>
      </c>
    </row>
    <row r="10" spans="1:27" s="38" customFormat="1" ht="11.25" customHeight="1">
      <c r="A10" s="55">
        <v>5</v>
      </c>
      <c r="B10" s="38" t="s">
        <v>1</v>
      </c>
      <c r="C10" s="38" t="s">
        <v>151</v>
      </c>
      <c r="D10" s="20">
        <f t="shared" si="0"/>
        <v>5</v>
      </c>
      <c r="E10" s="36">
        <f t="shared" si="1"/>
        <v>246</v>
      </c>
      <c r="F10" s="36">
        <f t="shared" si="2"/>
        <v>35</v>
      </c>
      <c r="G10" s="132">
        <v>36</v>
      </c>
      <c r="H10" s="36">
        <v>40</v>
      </c>
      <c r="I10" s="36">
        <v>32</v>
      </c>
      <c r="J10" s="36">
        <v>40</v>
      </c>
      <c r="K10" s="36">
        <v>0</v>
      </c>
      <c r="L10" s="36">
        <v>0</v>
      </c>
      <c r="M10" s="36">
        <v>80</v>
      </c>
      <c r="N10" s="47">
        <v>18</v>
      </c>
      <c r="O10" s="30">
        <f t="shared" si="3"/>
        <v>0</v>
      </c>
      <c r="P10" s="30">
        <f t="shared" si="4"/>
        <v>0</v>
      </c>
      <c r="Q10" s="36">
        <v>5</v>
      </c>
      <c r="R10" s="36">
        <v>7</v>
      </c>
      <c r="S10" s="36">
        <v>6</v>
      </c>
      <c r="T10" s="36">
        <v>8</v>
      </c>
      <c r="U10" s="36">
        <v>0</v>
      </c>
      <c r="V10" s="36">
        <v>0</v>
      </c>
      <c r="W10" s="36">
        <v>9</v>
      </c>
      <c r="X10" s="30">
        <f t="shared" si="5"/>
        <v>0</v>
      </c>
      <c r="Y10" s="30">
        <f t="shared" si="6"/>
        <v>0</v>
      </c>
      <c r="AA10" s="38">
        <f t="shared" si="7"/>
        <v>0</v>
      </c>
    </row>
    <row r="11" spans="1:27" s="38" customFormat="1" ht="11.25" customHeight="1">
      <c r="A11" s="134">
        <v>6</v>
      </c>
      <c r="B11" s="38" t="s">
        <v>71</v>
      </c>
      <c r="C11" s="38" t="s">
        <v>147</v>
      </c>
      <c r="D11" s="20">
        <f t="shared" si="0"/>
        <v>7</v>
      </c>
      <c r="E11" s="36">
        <f t="shared" si="1"/>
        <v>241</v>
      </c>
      <c r="F11" s="36">
        <f t="shared" si="2"/>
        <v>38</v>
      </c>
      <c r="G11" s="132">
        <v>60</v>
      </c>
      <c r="H11" s="36">
        <v>45</v>
      </c>
      <c r="I11" s="36">
        <v>24</v>
      </c>
      <c r="J11" s="36">
        <v>20</v>
      </c>
      <c r="K11" s="36">
        <v>40</v>
      </c>
      <c r="L11" s="36">
        <v>32</v>
      </c>
      <c r="M11" s="36">
        <v>50</v>
      </c>
      <c r="N11" s="47">
        <v>14</v>
      </c>
      <c r="O11" s="30">
        <f t="shared" si="3"/>
        <v>-20</v>
      </c>
      <c r="P11" s="30">
        <f t="shared" si="4"/>
        <v>-24</v>
      </c>
      <c r="Q11" s="36">
        <v>8</v>
      </c>
      <c r="R11" s="36">
        <v>8</v>
      </c>
      <c r="S11" s="36">
        <v>4</v>
      </c>
      <c r="T11" s="36">
        <v>7</v>
      </c>
      <c r="U11" s="36">
        <v>6</v>
      </c>
      <c r="V11" s="36">
        <v>6</v>
      </c>
      <c r="W11" s="36">
        <v>9</v>
      </c>
      <c r="X11" s="30">
        <f t="shared" si="5"/>
        <v>-4</v>
      </c>
      <c r="Y11" s="30">
        <f t="shared" si="6"/>
        <v>-6</v>
      </c>
      <c r="AA11" s="38">
        <f t="shared" si="7"/>
        <v>0</v>
      </c>
    </row>
    <row r="12" spans="1:27" s="38" customFormat="1" ht="11.25" customHeight="1">
      <c r="A12" s="55">
        <v>7</v>
      </c>
      <c r="B12" s="35" t="s">
        <v>34</v>
      </c>
      <c r="C12" s="35" t="s">
        <v>51</v>
      </c>
      <c r="D12" s="20">
        <f t="shared" si="0"/>
        <v>6</v>
      </c>
      <c r="E12" s="36">
        <f t="shared" si="1"/>
        <v>241</v>
      </c>
      <c r="F12" s="36">
        <f t="shared" si="2"/>
        <v>33</v>
      </c>
      <c r="G12" s="39">
        <v>0</v>
      </c>
      <c r="H12" s="36">
        <v>29</v>
      </c>
      <c r="I12" s="36">
        <v>45</v>
      </c>
      <c r="J12" s="36">
        <v>29</v>
      </c>
      <c r="K12" s="36">
        <v>60</v>
      </c>
      <c r="L12" s="36">
        <v>50</v>
      </c>
      <c r="M12" s="36">
        <v>45</v>
      </c>
      <c r="N12" s="47">
        <v>12</v>
      </c>
      <c r="O12" s="30">
        <f t="shared" si="3"/>
        <v>0</v>
      </c>
      <c r="P12" s="30">
        <f t="shared" si="4"/>
        <v>-29</v>
      </c>
      <c r="Q12" s="39">
        <v>0</v>
      </c>
      <c r="R12" s="36">
        <v>7</v>
      </c>
      <c r="S12" s="36">
        <v>4</v>
      </c>
      <c r="T12" s="36">
        <v>6</v>
      </c>
      <c r="U12" s="36">
        <v>7</v>
      </c>
      <c r="V12" s="36">
        <v>6</v>
      </c>
      <c r="W12" s="36">
        <v>7</v>
      </c>
      <c r="X12" s="30">
        <f t="shared" si="5"/>
        <v>0</v>
      </c>
      <c r="Y12" s="30">
        <f t="shared" si="6"/>
        <v>-4</v>
      </c>
      <c r="AA12" s="38">
        <f t="shared" si="7"/>
        <v>0</v>
      </c>
    </row>
    <row r="13" spans="1:27" s="38" customFormat="1" ht="11.25" customHeight="1">
      <c r="A13" s="55">
        <v>8</v>
      </c>
      <c r="B13" s="38" t="s">
        <v>5</v>
      </c>
      <c r="C13" s="38" t="s">
        <v>146</v>
      </c>
      <c r="D13" s="20">
        <f t="shared" si="0"/>
        <v>5</v>
      </c>
      <c r="E13" s="36">
        <f t="shared" si="1"/>
        <v>231</v>
      </c>
      <c r="F13" s="36">
        <f t="shared" si="2"/>
        <v>27</v>
      </c>
      <c r="G13" s="132">
        <v>24</v>
      </c>
      <c r="H13" s="36">
        <v>0</v>
      </c>
      <c r="I13" s="36">
        <v>50</v>
      </c>
      <c r="J13" s="36">
        <v>32</v>
      </c>
      <c r="K13" s="36">
        <v>0</v>
      </c>
      <c r="L13" s="36">
        <v>80</v>
      </c>
      <c r="M13" s="36">
        <v>36</v>
      </c>
      <c r="N13" s="47">
        <v>9</v>
      </c>
      <c r="O13" s="30">
        <f t="shared" si="3"/>
        <v>0</v>
      </c>
      <c r="P13" s="30">
        <f t="shared" si="4"/>
        <v>0</v>
      </c>
      <c r="Q13" s="36">
        <v>3</v>
      </c>
      <c r="R13" s="36">
        <v>0</v>
      </c>
      <c r="S13" s="36">
        <v>4</v>
      </c>
      <c r="T13" s="36">
        <v>6</v>
      </c>
      <c r="U13" s="36">
        <v>0</v>
      </c>
      <c r="V13" s="36">
        <v>6</v>
      </c>
      <c r="W13" s="36">
        <v>8</v>
      </c>
      <c r="X13" s="30">
        <f t="shared" si="5"/>
        <v>0</v>
      </c>
      <c r="Y13" s="30">
        <f t="shared" si="6"/>
        <v>0</v>
      </c>
      <c r="AA13" s="38">
        <f t="shared" si="7"/>
        <v>0</v>
      </c>
    </row>
    <row r="14" spans="1:27" s="38" customFormat="1" ht="11.25" customHeight="1">
      <c r="A14" s="55">
        <v>9</v>
      </c>
      <c r="B14" s="38" t="s">
        <v>488</v>
      </c>
      <c r="C14" s="38" t="s">
        <v>147</v>
      </c>
      <c r="D14" s="20">
        <f t="shared" si="0"/>
        <v>5</v>
      </c>
      <c r="E14" s="36">
        <f t="shared" si="1"/>
        <v>180</v>
      </c>
      <c r="F14" s="36">
        <f t="shared" si="2"/>
        <v>25</v>
      </c>
      <c r="G14" s="36">
        <v>0</v>
      </c>
      <c r="H14" s="36">
        <v>0</v>
      </c>
      <c r="I14" s="36">
        <v>40</v>
      </c>
      <c r="J14" s="36">
        <v>36</v>
      </c>
      <c r="K14" s="36">
        <v>45</v>
      </c>
      <c r="L14" s="36">
        <v>36</v>
      </c>
      <c r="M14" s="36">
        <v>20</v>
      </c>
      <c r="N14" s="47">
        <v>3</v>
      </c>
      <c r="O14" s="30">
        <f t="shared" si="3"/>
        <v>0</v>
      </c>
      <c r="P14" s="30">
        <f t="shared" si="4"/>
        <v>0</v>
      </c>
      <c r="Q14" s="36">
        <v>0</v>
      </c>
      <c r="R14" s="36">
        <v>0</v>
      </c>
      <c r="S14" s="36">
        <v>5</v>
      </c>
      <c r="T14" s="36">
        <v>7</v>
      </c>
      <c r="U14" s="36">
        <v>6</v>
      </c>
      <c r="V14" s="36">
        <v>3</v>
      </c>
      <c r="W14" s="36">
        <v>4</v>
      </c>
      <c r="X14" s="30">
        <f t="shared" si="5"/>
        <v>0</v>
      </c>
      <c r="Y14" s="30">
        <f t="shared" si="6"/>
        <v>0</v>
      </c>
      <c r="AA14" s="38">
        <f t="shared" si="7"/>
        <v>0</v>
      </c>
    </row>
    <row r="15" spans="1:27" s="38" customFormat="1" ht="11.25" customHeight="1">
      <c r="A15" s="55">
        <v>10</v>
      </c>
      <c r="B15" s="38" t="s">
        <v>3</v>
      </c>
      <c r="C15" s="38" t="s">
        <v>147</v>
      </c>
      <c r="D15" s="20">
        <f t="shared" si="0"/>
        <v>6</v>
      </c>
      <c r="E15" s="36">
        <f t="shared" si="1"/>
        <v>173</v>
      </c>
      <c r="F15" s="36">
        <f t="shared" si="2"/>
        <v>32</v>
      </c>
      <c r="G15" s="132">
        <v>29</v>
      </c>
      <c r="H15" s="36">
        <v>36</v>
      </c>
      <c r="I15" s="36">
        <v>0</v>
      </c>
      <c r="J15" s="36">
        <v>18</v>
      </c>
      <c r="K15" s="36">
        <v>36</v>
      </c>
      <c r="L15" s="36">
        <v>40</v>
      </c>
      <c r="M15" s="36">
        <v>26</v>
      </c>
      <c r="N15" s="47">
        <v>6</v>
      </c>
      <c r="O15" s="30">
        <f t="shared" si="3"/>
        <v>0</v>
      </c>
      <c r="P15" s="30">
        <f t="shared" si="4"/>
        <v>-18</v>
      </c>
      <c r="Q15" s="36">
        <v>5</v>
      </c>
      <c r="R15" s="36">
        <v>3</v>
      </c>
      <c r="S15" s="36">
        <v>0</v>
      </c>
      <c r="T15" s="36">
        <v>6</v>
      </c>
      <c r="U15" s="36">
        <v>9</v>
      </c>
      <c r="V15" s="36">
        <v>5</v>
      </c>
      <c r="W15" s="36">
        <v>7</v>
      </c>
      <c r="X15" s="30">
        <f t="shared" si="5"/>
        <v>0</v>
      </c>
      <c r="Y15" s="30">
        <f t="shared" si="6"/>
        <v>-3</v>
      </c>
      <c r="AA15" s="38">
        <f t="shared" si="7"/>
        <v>0</v>
      </c>
    </row>
    <row r="16" spans="1:27" s="38" customFormat="1" ht="11.25" customHeight="1">
      <c r="A16" s="55">
        <v>11</v>
      </c>
      <c r="B16" s="35" t="s">
        <v>19</v>
      </c>
      <c r="C16" s="35" t="s">
        <v>46</v>
      </c>
      <c r="D16" s="20">
        <f t="shared" si="0"/>
        <v>2</v>
      </c>
      <c r="E16" s="36">
        <f t="shared" si="1"/>
        <v>160</v>
      </c>
      <c r="F16" s="36">
        <f t="shared" si="2"/>
        <v>10</v>
      </c>
      <c r="G16" s="36">
        <v>0</v>
      </c>
      <c r="H16" s="36">
        <v>80</v>
      </c>
      <c r="I16" s="36">
        <v>0</v>
      </c>
      <c r="J16" s="36">
        <v>80</v>
      </c>
      <c r="K16" s="36">
        <v>0</v>
      </c>
      <c r="L16" s="36">
        <v>0</v>
      </c>
      <c r="M16" s="36">
        <v>0</v>
      </c>
      <c r="N16" s="47">
        <v>0</v>
      </c>
      <c r="O16" s="30">
        <f t="shared" si="3"/>
        <v>0</v>
      </c>
      <c r="P16" s="30">
        <f t="shared" si="4"/>
        <v>0</v>
      </c>
      <c r="Q16" s="36">
        <v>0</v>
      </c>
      <c r="R16" s="36">
        <v>5</v>
      </c>
      <c r="S16" s="36">
        <v>0</v>
      </c>
      <c r="T16" s="36">
        <v>5</v>
      </c>
      <c r="U16" s="36">
        <v>0</v>
      </c>
      <c r="V16" s="36">
        <v>0</v>
      </c>
      <c r="W16" s="36">
        <v>0</v>
      </c>
      <c r="X16" s="30">
        <f t="shared" si="5"/>
        <v>0</v>
      </c>
      <c r="Y16" s="30">
        <f t="shared" si="6"/>
        <v>0</v>
      </c>
      <c r="AA16" s="38">
        <f t="shared" si="7"/>
        <v>0</v>
      </c>
    </row>
    <row r="17" spans="1:27" s="38" customFormat="1" ht="11.25" customHeight="1">
      <c r="A17" s="55">
        <v>12</v>
      </c>
      <c r="B17" s="38" t="s">
        <v>6</v>
      </c>
      <c r="C17" s="38" t="s">
        <v>211</v>
      </c>
      <c r="D17" s="20">
        <f t="shared" si="0"/>
        <v>5</v>
      </c>
      <c r="E17" s="36">
        <f t="shared" si="1"/>
        <v>139</v>
      </c>
      <c r="F17" s="36">
        <f t="shared" si="2"/>
        <v>26</v>
      </c>
      <c r="G17" s="132">
        <v>22</v>
      </c>
      <c r="H17" s="36">
        <v>26</v>
      </c>
      <c r="I17" s="36">
        <v>36</v>
      </c>
      <c r="J17" s="36">
        <v>26</v>
      </c>
      <c r="K17" s="36">
        <v>0</v>
      </c>
      <c r="L17" s="36">
        <v>0</v>
      </c>
      <c r="M17" s="36">
        <v>24</v>
      </c>
      <c r="N17" s="47">
        <v>5</v>
      </c>
      <c r="O17" s="30">
        <f t="shared" si="3"/>
        <v>0</v>
      </c>
      <c r="P17" s="30">
        <f t="shared" si="4"/>
        <v>0</v>
      </c>
      <c r="Q17" s="36">
        <v>5</v>
      </c>
      <c r="R17" s="36">
        <v>5</v>
      </c>
      <c r="S17" s="36">
        <v>4</v>
      </c>
      <c r="T17" s="36">
        <v>6</v>
      </c>
      <c r="U17" s="36">
        <v>0</v>
      </c>
      <c r="V17" s="36">
        <v>0</v>
      </c>
      <c r="W17" s="36">
        <v>6</v>
      </c>
      <c r="X17" s="30">
        <f t="shared" si="5"/>
        <v>0</v>
      </c>
      <c r="Y17" s="30">
        <f t="shared" si="6"/>
        <v>0</v>
      </c>
      <c r="AA17" s="38">
        <f t="shared" si="7"/>
        <v>0</v>
      </c>
    </row>
    <row r="18" spans="1:27" s="38" customFormat="1" ht="11.25" customHeight="1">
      <c r="A18" s="55">
        <v>13</v>
      </c>
      <c r="B18" s="38" t="s">
        <v>4</v>
      </c>
      <c r="C18" s="38" t="s">
        <v>62</v>
      </c>
      <c r="D18" s="20">
        <f t="shared" si="0"/>
        <v>7</v>
      </c>
      <c r="E18" s="36">
        <f t="shared" si="1"/>
        <v>138</v>
      </c>
      <c r="F18" s="36">
        <f t="shared" si="2"/>
        <v>29</v>
      </c>
      <c r="G18" s="132">
        <v>26</v>
      </c>
      <c r="H18" s="36">
        <v>20</v>
      </c>
      <c r="I18" s="36">
        <v>29</v>
      </c>
      <c r="J18" s="36">
        <v>15</v>
      </c>
      <c r="K18" s="36">
        <v>32</v>
      </c>
      <c r="L18" s="36">
        <v>29</v>
      </c>
      <c r="M18" s="36">
        <v>18</v>
      </c>
      <c r="N18" s="47">
        <v>2</v>
      </c>
      <c r="O18" s="30">
        <f t="shared" si="3"/>
        <v>-15</v>
      </c>
      <c r="P18" s="30">
        <f t="shared" si="4"/>
        <v>-18</v>
      </c>
      <c r="Q18" s="36">
        <v>7</v>
      </c>
      <c r="R18" s="36">
        <v>3</v>
      </c>
      <c r="S18" s="36">
        <v>4</v>
      </c>
      <c r="T18" s="36">
        <v>6</v>
      </c>
      <c r="U18" s="36">
        <v>7</v>
      </c>
      <c r="V18" s="36">
        <v>4</v>
      </c>
      <c r="W18" s="36">
        <v>5</v>
      </c>
      <c r="X18" s="30">
        <f t="shared" si="5"/>
        <v>-3</v>
      </c>
      <c r="Y18" s="30">
        <f t="shared" si="6"/>
        <v>-4</v>
      </c>
      <c r="AA18" s="38">
        <f t="shared" si="7"/>
        <v>0</v>
      </c>
    </row>
    <row r="19" spans="1:27" s="38" customFormat="1" ht="11.25" customHeight="1">
      <c r="A19" s="55">
        <v>14</v>
      </c>
      <c r="B19" s="35" t="s">
        <v>566</v>
      </c>
      <c r="C19" s="35" t="s">
        <v>148</v>
      </c>
      <c r="D19" s="20">
        <f t="shared" si="0"/>
        <v>4</v>
      </c>
      <c r="E19" s="36">
        <f t="shared" si="1"/>
        <v>138</v>
      </c>
      <c r="F19" s="36">
        <f t="shared" si="2"/>
        <v>26</v>
      </c>
      <c r="G19" s="39">
        <v>0</v>
      </c>
      <c r="H19" s="36">
        <v>0</v>
      </c>
      <c r="I19" s="36">
        <v>0</v>
      </c>
      <c r="J19" s="36">
        <v>16</v>
      </c>
      <c r="K19" s="36">
        <v>26</v>
      </c>
      <c r="L19" s="36">
        <v>60</v>
      </c>
      <c r="M19" s="36">
        <v>29</v>
      </c>
      <c r="N19" s="47">
        <v>7</v>
      </c>
      <c r="O19" s="30">
        <f t="shared" si="3"/>
        <v>0</v>
      </c>
      <c r="P19" s="30">
        <f t="shared" si="4"/>
        <v>0</v>
      </c>
      <c r="Q19" s="39">
        <v>0</v>
      </c>
      <c r="R19" s="36">
        <v>0</v>
      </c>
      <c r="S19" s="36">
        <v>0</v>
      </c>
      <c r="T19" s="36">
        <v>6</v>
      </c>
      <c r="U19" s="36">
        <v>6</v>
      </c>
      <c r="V19" s="36">
        <v>7</v>
      </c>
      <c r="W19" s="36">
        <v>7</v>
      </c>
      <c r="X19" s="30">
        <f t="shared" si="5"/>
        <v>0</v>
      </c>
      <c r="Y19" s="30">
        <f t="shared" si="6"/>
        <v>0</v>
      </c>
      <c r="AA19" s="38">
        <f t="shared" si="7"/>
        <v>0</v>
      </c>
    </row>
    <row r="20" spans="1:27" s="38" customFormat="1" ht="11.25" customHeight="1">
      <c r="A20" s="55">
        <v>15</v>
      </c>
      <c r="B20" s="38" t="s">
        <v>17</v>
      </c>
      <c r="C20" s="38" t="s">
        <v>18</v>
      </c>
      <c r="D20" s="20">
        <f t="shared" si="0"/>
        <v>4</v>
      </c>
      <c r="E20" s="36">
        <f t="shared" si="1"/>
        <v>122</v>
      </c>
      <c r="F20" s="36">
        <f t="shared" si="2"/>
        <v>27</v>
      </c>
      <c r="G20" s="36">
        <v>0</v>
      </c>
      <c r="H20" s="36">
        <v>24</v>
      </c>
      <c r="I20" s="36">
        <v>26</v>
      </c>
      <c r="J20" s="36">
        <v>22</v>
      </c>
      <c r="K20" s="36">
        <v>50</v>
      </c>
      <c r="L20" s="36">
        <v>0</v>
      </c>
      <c r="M20" s="36">
        <v>0</v>
      </c>
      <c r="N20" s="47">
        <v>0</v>
      </c>
      <c r="O20" s="30">
        <f t="shared" si="3"/>
        <v>0</v>
      </c>
      <c r="P20" s="30">
        <f t="shared" si="4"/>
        <v>0</v>
      </c>
      <c r="Q20" s="36">
        <v>0</v>
      </c>
      <c r="R20" s="36">
        <v>6</v>
      </c>
      <c r="S20" s="36">
        <v>7</v>
      </c>
      <c r="T20" s="36">
        <v>6</v>
      </c>
      <c r="U20" s="36">
        <v>8</v>
      </c>
      <c r="V20" s="36">
        <v>0</v>
      </c>
      <c r="W20" s="36">
        <v>0</v>
      </c>
      <c r="X20" s="30">
        <f t="shared" si="5"/>
        <v>0</v>
      </c>
      <c r="Y20" s="30">
        <f t="shared" si="6"/>
        <v>0</v>
      </c>
      <c r="AA20" s="38">
        <f t="shared" si="7"/>
        <v>0</v>
      </c>
    </row>
    <row r="21" spans="1:27" s="38" customFormat="1" ht="11.25" customHeight="1">
      <c r="A21" s="55">
        <v>16</v>
      </c>
      <c r="B21" s="38" t="s">
        <v>35</v>
      </c>
      <c r="C21" s="38" t="s">
        <v>18</v>
      </c>
      <c r="D21" s="20">
        <f t="shared" si="0"/>
        <v>6</v>
      </c>
      <c r="E21" s="36">
        <f t="shared" si="1"/>
        <v>116</v>
      </c>
      <c r="F21" s="36">
        <f t="shared" si="2"/>
        <v>34</v>
      </c>
      <c r="G21" s="36">
        <v>0</v>
      </c>
      <c r="H21" s="36">
        <v>22</v>
      </c>
      <c r="I21" s="36">
        <v>22</v>
      </c>
      <c r="J21" s="36">
        <v>14</v>
      </c>
      <c r="K21" s="36">
        <v>29</v>
      </c>
      <c r="L21" s="36">
        <v>26</v>
      </c>
      <c r="M21" s="36">
        <v>16</v>
      </c>
      <c r="N21" s="47">
        <v>1</v>
      </c>
      <c r="O21" s="30">
        <f t="shared" si="3"/>
        <v>0</v>
      </c>
      <c r="P21" s="30">
        <f t="shared" si="4"/>
        <v>-14</v>
      </c>
      <c r="Q21" s="36">
        <v>0</v>
      </c>
      <c r="R21" s="36">
        <v>7</v>
      </c>
      <c r="S21" s="36">
        <v>5</v>
      </c>
      <c r="T21" s="36">
        <v>6</v>
      </c>
      <c r="U21" s="36">
        <v>7</v>
      </c>
      <c r="V21" s="36">
        <v>4</v>
      </c>
      <c r="W21" s="36">
        <v>9</v>
      </c>
      <c r="X21" s="30">
        <f t="shared" si="5"/>
        <v>0</v>
      </c>
      <c r="Y21" s="30">
        <f t="shared" si="6"/>
        <v>-4</v>
      </c>
      <c r="AA21" s="38">
        <f t="shared" si="7"/>
        <v>0</v>
      </c>
    </row>
    <row r="22" spans="1:27" s="38" customFormat="1" ht="11.25" customHeight="1">
      <c r="A22" s="55">
        <v>17</v>
      </c>
      <c r="B22" s="38" t="s">
        <v>120</v>
      </c>
      <c r="C22" s="38" t="s">
        <v>150</v>
      </c>
      <c r="D22" s="20">
        <f t="shared" si="0"/>
        <v>1</v>
      </c>
      <c r="E22" s="36">
        <f t="shared" si="1"/>
        <v>100</v>
      </c>
      <c r="F22" s="36">
        <f t="shared" si="2"/>
        <v>7</v>
      </c>
      <c r="G22" s="132">
        <v>100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47">
        <v>0</v>
      </c>
      <c r="O22" s="30">
        <f t="shared" si="3"/>
        <v>0</v>
      </c>
      <c r="P22" s="30">
        <f t="shared" si="4"/>
        <v>0</v>
      </c>
      <c r="Q22" s="36">
        <v>7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0">
        <f t="shared" si="5"/>
        <v>0</v>
      </c>
      <c r="Y22" s="30">
        <f t="shared" si="6"/>
        <v>0</v>
      </c>
      <c r="AA22" s="38">
        <f t="shared" si="7"/>
        <v>0</v>
      </c>
    </row>
    <row r="23" spans="1:27" s="38" customFormat="1" ht="11.25" customHeight="1">
      <c r="A23" s="55">
        <v>18</v>
      </c>
      <c r="B23" s="38" t="s">
        <v>72</v>
      </c>
      <c r="C23" s="38" t="s">
        <v>150</v>
      </c>
      <c r="D23" s="20">
        <f t="shared" si="0"/>
        <v>2</v>
      </c>
      <c r="E23" s="36">
        <f t="shared" si="1"/>
        <v>90</v>
      </c>
      <c r="F23" s="36">
        <f t="shared" si="2"/>
        <v>16</v>
      </c>
      <c r="G23" s="132">
        <v>50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32</v>
      </c>
      <c r="N23" s="47">
        <v>8</v>
      </c>
      <c r="O23" s="30">
        <f t="shared" si="3"/>
        <v>0</v>
      </c>
      <c r="P23" s="30">
        <f t="shared" si="4"/>
        <v>0</v>
      </c>
      <c r="Q23" s="36">
        <v>8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8</v>
      </c>
      <c r="X23" s="30">
        <f t="shared" si="5"/>
        <v>0</v>
      </c>
      <c r="Y23" s="30">
        <f t="shared" si="6"/>
        <v>0</v>
      </c>
      <c r="AA23" s="38">
        <f t="shared" si="7"/>
        <v>0</v>
      </c>
    </row>
    <row r="24" spans="1:27" s="38" customFormat="1" ht="11.25" customHeight="1">
      <c r="A24" s="55">
        <v>19</v>
      </c>
      <c r="B24" s="38" t="s">
        <v>630</v>
      </c>
      <c r="C24" s="169" t="s">
        <v>82</v>
      </c>
      <c r="D24" s="20">
        <f t="shared" si="0"/>
        <v>1</v>
      </c>
      <c r="E24" s="36">
        <f t="shared" si="1"/>
        <v>76</v>
      </c>
      <c r="F24" s="36">
        <f t="shared" si="2"/>
        <v>8</v>
      </c>
      <c r="G24" s="39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60</v>
      </c>
      <c r="N24" s="47">
        <v>16</v>
      </c>
      <c r="O24" s="30">
        <f t="shared" si="3"/>
        <v>0</v>
      </c>
      <c r="P24" s="30">
        <f t="shared" si="4"/>
        <v>0</v>
      </c>
      <c r="Q24" s="39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8</v>
      </c>
      <c r="X24" s="30">
        <f t="shared" si="5"/>
        <v>0</v>
      </c>
      <c r="Y24" s="30">
        <f t="shared" si="6"/>
        <v>0</v>
      </c>
      <c r="AA24" s="38">
        <f t="shared" si="7"/>
        <v>0</v>
      </c>
    </row>
    <row r="25" spans="1:27" ht="11.25" customHeight="1">
      <c r="A25" s="55">
        <v>20</v>
      </c>
      <c r="B25" s="38" t="s">
        <v>0</v>
      </c>
      <c r="C25" s="38" t="s">
        <v>82</v>
      </c>
      <c r="D25" s="20">
        <f t="shared" si="0"/>
        <v>2</v>
      </c>
      <c r="E25" s="36">
        <f t="shared" si="1"/>
        <v>64</v>
      </c>
      <c r="F25" s="36">
        <f t="shared" si="2"/>
        <v>15</v>
      </c>
      <c r="G25" s="132">
        <v>40</v>
      </c>
      <c r="H25" s="36">
        <v>0</v>
      </c>
      <c r="I25" s="36">
        <v>0</v>
      </c>
      <c r="J25" s="36">
        <v>24</v>
      </c>
      <c r="K25" s="36">
        <v>0</v>
      </c>
      <c r="L25" s="36">
        <v>0</v>
      </c>
      <c r="M25" s="36">
        <v>0</v>
      </c>
      <c r="N25" s="47">
        <v>0</v>
      </c>
      <c r="O25" s="30">
        <f t="shared" si="3"/>
        <v>0</v>
      </c>
      <c r="P25" s="30">
        <f t="shared" si="4"/>
        <v>0</v>
      </c>
      <c r="Q25" s="36">
        <v>7</v>
      </c>
      <c r="R25" s="36">
        <v>0</v>
      </c>
      <c r="S25" s="36">
        <v>0</v>
      </c>
      <c r="T25" s="36">
        <v>8</v>
      </c>
      <c r="U25" s="36">
        <v>0</v>
      </c>
      <c r="V25" s="36">
        <v>0</v>
      </c>
      <c r="W25" s="36">
        <v>0</v>
      </c>
      <c r="X25" s="30">
        <f t="shared" si="5"/>
        <v>0</v>
      </c>
      <c r="Y25" s="30">
        <f t="shared" si="6"/>
        <v>0</v>
      </c>
      <c r="AA25" s="38">
        <f t="shared" si="7"/>
        <v>0</v>
      </c>
    </row>
    <row r="26" spans="1:27" ht="11.25" customHeight="1">
      <c r="A26" s="55">
        <v>21</v>
      </c>
      <c r="B26" s="38" t="s">
        <v>16</v>
      </c>
      <c r="C26" s="38" t="s">
        <v>32</v>
      </c>
      <c r="D26" s="20">
        <f t="shared" si="0"/>
        <v>1</v>
      </c>
      <c r="E26" s="36">
        <f t="shared" si="1"/>
        <v>60</v>
      </c>
      <c r="F26" s="36">
        <f t="shared" si="2"/>
        <v>9</v>
      </c>
      <c r="G26" s="36">
        <v>0</v>
      </c>
      <c r="H26" s="36">
        <v>60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47">
        <v>0</v>
      </c>
      <c r="O26" s="30">
        <f t="shared" si="3"/>
        <v>0</v>
      </c>
      <c r="P26" s="30">
        <f t="shared" si="4"/>
        <v>0</v>
      </c>
      <c r="Q26" s="36">
        <v>0</v>
      </c>
      <c r="R26" s="36">
        <v>9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0">
        <f t="shared" si="5"/>
        <v>0</v>
      </c>
      <c r="Y26" s="30">
        <f t="shared" si="6"/>
        <v>0</v>
      </c>
      <c r="AA26" s="38">
        <f t="shared" si="7"/>
        <v>0</v>
      </c>
    </row>
    <row r="27" spans="1:27" ht="11.25" customHeight="1">
      <c r="A27" s="55">
        <v>22</v>
      </c>
      <c r="B27" s="38" t="s">
        <v>73</v>
      </c>
      <c r="C27" s="38" t="s">
        <v>82</v>
      </c>
      <c r="D27" s="20">
        <f t="shared" si="0"/>
        <v>1</v>
      </c>
      <c r="E27" s="36">
        <f t="shared" si="1"/>
        <v>45</v>
      </c>
      <c r="F27" s="36">
        <f t="shared" si="2"/>
        <v>13</v>
      </c>
      <c r="G27" s="132">
        <v>45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47">
        <v>0</v>
      </c>
      <c r="O27" s="30">
        <f t="shared" si="3"/>
        <v>0</v>
      </c>
      <c r="P27" s="30">
        <f t="shared" si="4"/>
        <v>0</v>
      </c>
      <c r="Q27" s="39">
        <v>7</v>
      </c>
      <c r="R27" s="36">
        <v>6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0">
        <f t="shared" si="5"/>
        <v>0</v>
      </c>
      <c r="Y27" s="30">
        <f t="shared" si="6"/>
        <v>0</v>
      </c>
      <c r="AA27" s="38">
        <f t="shared" si="7"/>
        <v>0</v>
      </c>
    </row>
    <row r="28" spans="1:27" ht="11.25" customHeight="1">
      <c r="A28" s="55">
        <v>23</v>
      </c>
      <c r="C28" s="19"/>
      <c r="D28" s="20">
        <f t="shared" ref="D28:D31" si="8">COUNTIF((G28:M28),"&gt;0")</f>
        <v>0</v>
      </c>
      <c r="E28" s="36" t="e">
        <f t="shared" ref="E28:E31" si="9">G28+H28+I28+J28+K28+L28+M28+O28+P28+N28</f>
        <v>#NUM!</v>
      </c>
      <c r="F28" s="36" t="e">
        <f t="shared" ref="F28:F31" si="10">Q28+R28+S28+T28+U28+V28+W28+X28+Y28</f>
        <v>#NUM!</v>
      </c>
      <c r="G28" s="39"/>
      <c r="H28" s="36"/>
      <c r="I28" s="36"/>
      <c r="J28" s="36"/>
      <c r="K28" s="36"/>
      <c r="L28" s="36"/>
      <c r="M28" s="36"/>
      <c r="N28" s="47"/>
      <c r="O28" s="30" t="e">
        <f t="shared" ref="O28:O30" si="11">0 - (SMALL((G28:M28),1))</f>
        <v>#NUM!</v>
      </c>
      <c r="P28" s="30" t="e">
        <f t="shared" ref="P28:P30" si="12">0 - (SMALL((G28:M28),2))</f>
        <v>#NUM!</v>
      </c>
      <c r="Q28" s="39"/>
      <c r="R28" s="36"/>
      <c r="S28" s="36"/>
      <c r="T28" s="36"/>
      <c r="U28" s="36"/>
      <c r="V28" s="36"/>
      <c r="W28" s="36"/>
      <c r="X28" s="30" t="e">
        <f t="shared" ref="X28:X31" si="13">0 - (SMALL((Q28:W28),1))</f>
        <v>#NUM!</v>
      </c>
      <c r="Y28" s="30" t="e">
        <f t="shared" ref="Y28:Y31" si="14">0 - (SMALL((Q28:W28),2))</f>
        <v>#NUM!</v>
      </c>
      <c r="AA28" s="38">
        <f t="shared" si="7"/>
        <v>0</v>
      </c>
    </row>
    <row r="29" spans="1:27" ht="11.25" customHeight="1">
      <c r="A29" s="55">
        <v>24</v>
      </c>
      <c r="C29" s="19"/>
      <c r="D29" s="20">
        <f t="shared" si="8"/>
        <v>0</v>
      </c>
      <c r="E29" s="36" t="e">
        <f t="shared" si="9"/>
        <v>#NUM!</v>
      </c>
      <c r="F29" s="36" t="e">
        <f t="shared" si="10"/>
        <v>#NUM!</v>
      </c>
      <c r="G29" s="39"/>
      <c r="H29" s="36"/>
      <c r="I29" s="36"/>
      <c r="J29" s="36"/>
      <c r="K29" s="36"/>
      <c r="L29" s="36"/>
      <c r="M29" s="36"/>
      <c r="N29" s="47"/>
      <c r="O29" s="30" t="e">
        <f t="shared" si="11"/>
        <v>#NUM!</v>
      </c>
      <c r="P29" s="30" t="e">
        <f t="shared" si="12"/>
        <v>#NUM!</v>
      </c>
      <c r="Q29" s="39"/>
      <c r="R29" s="36"/>
      <c r="S29" s="36"/>
      <c r="T29" s="36"/>
      <c r="U29" s="36"/>
      <c r="V29" s="36"/>
      <c r="W29" s="36"/>
      <c r="X29" s="30" t="e">
        <f t="shared" si="13"/>
        <v>#NUM!</v>
      </c>
      <c r="Y29" s="30" t="e">
        <f t="shared" si="14"/>
        <v>#NUM!</v>
      </c>
      <c r="AA29" s="38">
        <f t="shared" si="7"/>
        <v>0</v>
      </c>
    </row>
    <row r="30" spans="1:27" ht="11.25" customHeight="1">
      <c r="C30" s="19"/>
      <c r="D30" s="20">
        <f t="shared" si="8"/>
        <v>0</v>
      </c>
      <c r="E30" s="36" t="e">
        <f t="shared" si="9"/>
        <v>#NUM!</v>
      </c>
      <c r="F30" s="36" t="e">
        <f t="shared" si="10"/>
        <v>#NUM!</v>
      </c>
      <c r="G30" s="39"/>
      <c r="H30" s="36"/>
      <c r="I30" s="36"/>
      <c r="J30" s="36"/>
      <c r="K30" s="36"/>
      <c r="L30" s="36"/>
      <c r="M30" s="36"/>
      <c r="N30" s="47"/>
      <c r="O30" s="30" t="e">
        <f t="shared" si="11"/>
        <v>#NUM!</v>
      </c>
      <c r="P30" s="30" t="e">
        <f t="shared" si="12"/>
        <v>#NUM!</v>
      </c>
      <c r="Q30" s="39"/>
      <c r="R30" s="36"/>
      <c r="S30" s="36"/>
      <c r="T30" s="36"/>
      <c r="U30" s="36"/>
      <c r="V30" s="36"/>
      <c r="W30" s="36"/>
      <c r="X30" s="30" t="e">
        <f t="shared" si="13"/>
        <v>#NUM!</v>
      </c>
      <c r="Y30" s="30" t="e">
        <f t="shared" si="14"/>
        <v>#NUM!</v>
      </c>
      <c r="AA30" s="38">
        <f t="shared" si="7"/>
        <v>0</v>
      </c>
    </row>
    <row r="31" spans="1:27">
      <c r="C31" s="19"/>
      <c r="D31" s="20">
        <f t="shared" si="8"/>
        <v>0</v>
      </c>
      <c r="E31" s="36" t="e">
        <f t="shared" si="9"/>
        <v>#NUM!</v>
      </c>
      <c r="F31" s="36" t="e">
        <f t="shared" si="10"/>
        <v>#NUM!</v>
      </c>
      <c r="G31" s="39"/>
      <c r="H31" s="36"/>
      <c r="I31" s="36"/>
      <c r="J31" s="36"/>
      <c r="K31" s="36"/>
      <c r="L31" s="36"/>
      <c r="M31" s="36"/>
      <c r="N31" s="47"/>
      <c r="O31" s="30" t="e">
        <f>0 - (SMALL((G31:M31),1))</f>
        <v>#NUM!</v>
      </c>
      <c r="P31" s="30" t="e">
        <f>0 - (SMALL((G31:M31),2))</f>
        <v>#NUM!</v>
      </c>
      <c r="Q31" s="39"/>
      <c r="R31" s="36"/>
      <c r="S31" s="36"/>
      <c r="T31" s="36"/>
      <c r="U31" s="36"/>
      <c r="V31" s="36"/>
      <c r="W31" s="36"/>
      <c r="X31" s="30" t="e">
        <f t="shared" si="13"/>
        <v>#NUM!</v>
      </c>
      <c r="Y31" s="30" t="e">
        <f t="shared" si="14"/>
        <v>#NUM!</v>
      </c>
      <c r="AA31" s="38">
        <f t="shared" si="7"/>
        <v>0</v>
      </c>
    </row>
    <row r="32" spans="1:27" s="19" customFormat="1" ht="13">
      <c r="D32" s="133"/>
    </row>
    <row r="33" spans="4:4" s="19" customFormat="1" ht="13">
      <c r="D33" s="133"/>
    </row>
    <row r="34" spans="4:4" s="19" customFormat="1" ht="13">
      <c r="D34" s="133"/>
    </row>
    <row r="35" spans="4:4" s="19" customFormat="1" ht="13">
      <c r="D35" s="133"/>
    </row>
    <row r="36" spans="4:4" s="19" customFormat="1" ht="13">
      <c r="D36" s="133"/>
    </row>
    <row r="37" spans="4:4" s="19" customFormat="1" ht="13">
      <c r="D37" s="133"/>
    </row>
    <row r="38" spans="4:4" s="19" customFormat="1" ht="13">
      <c r="D38" s="133"/>
    </row>
    <row r="39" spans="4:4" s="19" customFormat="1" ht="13">
      <c r="D39" s="133"/>
    </row>
    <row r="40" spans="4:4" s="19" customFormat="1" ht="13">
      <c r="D40" s="133"/>
    </row>
    <row r="41" spans="4:4" s="19" customFormat="1" ht="13">
      <c r="D41" s="133"/>
    </row>
    <row r="42" spans="4:4" s="19" customFormat="1" ht="13">
      <c r="D42" s="133"/>
    </row>
    <row r="43" spans="4:4" s="19" customFormat="1" ht="13">
      <c r="D43" s="133"/>
    </row>
    <row r="44" spans="4:4" s="19" customFormat="1" ht="13">
      <c r="D44" s="133"/>
    </row>
    <row r="45" spans="4:4" s="19" customFormat="1" ht="13">
      <c r="D45" s="133"/>
    </row>
    <row r="46" spans="4:4" s="19" customFormat="1" ht="13">
      <c r="D46" s="133"/>
    </row>
    <row r="47" spans="4:4" s="19" customFormat="1" ht="13">
      <c r="D47" s="133"/>
    </row>
    <row r="48" spans="4:4" s="19" customFormat="1" ht="13">
      <c r="D48" s="133"/>
    </row>
    <row r="49" spans="4:4" s="19" customFormat="1" ht="13">
      <c r="D49" s="133"/>
    </row>
    <row r="50" spans="4:4" s="19" customFormat="1" ht="13">
      <c r="D50" s="133"/>
    </row>
    <row r="51" spans="4:4" s="19" customFormat="1" ht="13">
      <c r="D51" s="133"/>
    </row>
    <row r="52" spans="4:4" s="19" customFormat="1" ht="13">
      <c r="D52" s="133"/>
    </row>
    <row r="53" spans="4:4" s="19" customFormat="1" ht="13">
      <c r="D53" s="133"/>
    </row>
    <row r="54" spans="4:4" s="19" customFormat="1" ht="13">
      <c r="D54" s="133"/>
    </row>
    <row r="55" spans="4:4" s="19" customFormat="1" ht="13">
      <c r="D55" s="133"/>
    </row>
    <row r="56" spans="4:4" s="19" customFormat="1" ht="13">
      <c r="D56" s="133"/>
    </row>
    <row r="57" spans="4:4" s="19" customFormat="1" ht="13">
      <c r="D57" s="133"/>
    </row>
    <row r="58" spans="4:4" s="19" customFormat="1" ht="13">
      <c r="D58" s="133"/>
    </row>
    <row r="59" spans="4:4" s="19" customFormat="1" ht="13">
      <c r="D59" s="133"/>
    </row>
    <row r="60" spans="4:4" s="19" customFormat="1" ht="13">
      <c r="D60" s="133"/>
    </row>
    <row r="61" spans="4:4" s="19" customFormat="1" ht="13">
      <c r="D61" s="133"/>
    </row>
    <row r="62" spans="4:4" s="19" customFormat="1" ht="13">
      <c r="D62" s="133"/>
    </row>
    <row r="63" spans="4:4" s="19" customFormat="1" ht="13">
      <c r="D63" s="133"/>
    </row>
    <row r="64" spans="4:4" s="19" customFormat="1" ht="13">
      <c r="D64" s="133"/>
    </row>
    <row r="65" spans="4:4" s="19" customFormat="1" ht="13">
      <c r="D65" s="133"/>
    </row>
    <row r="66" spans="4:4" s="19" customFormat="1" ht="13">
      <c r="D66" s="133"/>
    </row>
    <row r="67" spans="4:4" s="19" customFormat="1" ht="13">
      <c r="D67" s="133"/>
    </row>
    <row r="68" spans="4:4" s="19" customFormat="1" ht="13">
      <c r="D68" s="133"/>
    </row>
    <row r="69" spans="4:4" s="19" customFormat="1" ht="13">
      <c r="D69" s="133"/>
    </row>
    <row r="70" spans="4:4" s="19" customFormat="1" ht="13">
      <c r="D70" s="133"/>
    </row>
    <row r="71" spans="4:4" s="19" customFormat="1" ht="13">
      <c r="D71" s="133"/>
    </row>
    <row r="72" spans="4:4" s="19" customFormat="1" ht="13">
      <c r="D72" s="133"/>
    </row>
    <row r="73" spans="4:4" s="19" customFormat="1" ht="13">
      <c r="D73" s="133"/>
    </row>
    <row r="74" spans="4:4" s="19" customFormat="1" ht="13">
      <c r="D74" s="133"/>
    </row>
    <row r="75" spans="4:4" s="19" customFormat="1" ht="13">
      <c r="D75" s="133"/>
    </row>
    <row r="76" spans="4:4" s="19" customFormat="1" ht="13">
      <c r="D76" s="133"/>
    </row>
    <row r="77" spans="4:4" s="19" customFormat="1" ht="13">
      <c r="D77" s="133"/>
    </row>
    <row r="78" spans="4:4" s="19" customFormat="1" ht="13">
      <c r="D78" s="133"/>
    </row>
    <row r="79" spans="4:4" s="19" customFormat="1" ht="13">
      <c r="D79" s="133"/>
    </row>
    <row r="80" spans="4:4" s="19" customFormat="1" ht="13">
      <c r="D80" s="133"/>
    </row>
    <row r="81" spans="4:4" s="19" customFormat="1" ht="13">
      <c r="D81" s="133"/>
    </row>
    <row r="82" spans="4:4" s="19" customFormat="1" ht="13">
      <c r="D82" s="133"/>
    </row>
    <row r="83" spans="4:4" s="19" customFormat="1" ht="13">
      <c r="D83" s="133"/>
    </row>
    <row r="84" spans="4:4" s="19" customFormat="1" ht="13">
      <c r="D84" s="133"/>
    </row>
    <row r="85" spans="4:4" s="19" customFormat="1" ht="13">
      <c r="D85" s="133"/>
    </row>
    <row r="86" spans="4:4" s="19" customFormat="1" ht="13">
      <c r="D86" s="133"/>
    </row>
    <row r="87" spans="4:4" s="19" customFormat="1" ht="13">
      <c r="D87" s="133"/>
    </row>
    <row r="88" spans="4:4" s="19" customFormat="1" ht="13">
      <c r="D88" s="133"/>
    </row>
    <row r="89" spans="4:4" s="19" customFormat="1" ht="13">
      <c r="D89" s="133"/>
    </row>
    <row r="90" spans="4:4" s="19" customFormat="1" ht="13">
      <c r="D90" s="133"/>
    </row>
    <row r="91" spans="4:4" s="19" customFormat="1"/>
    <row r="92" spans="4:4" s="19" customFormat="1"/>
    <row r="93" spans="4:4" s="19" customFormat="1"/>
    <row r="94" spans="4:4" s="19" customFormat="1"/>
    <row r="95" spans="4:4" s="19" customFormat="1"/>
    <row r="96" spans="4:4" s="19" customFormat="1"/>
  </sheetData>
  <sheetCalcPr fullCalcOnLoad="1"/>
  <sortState ref="B7:Y27">
    <sortCondition descending="1" ref="E7:E27"/>
    <sortCondition descending="1" ref="F7:F27"/>
  </sortState>
  <mergeCells count="2">
    <mergeCell ref="Q2:W2"/>
    <mergeCell ref="E3:F3"/>
  </mergeCells>
  <phoneticPr fontId="6" type="noConversion"/>
  <pageMargins left="0.75" right="0.75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A118"/>
  <sheetViews>
    <sheetView zoomScale="125" zoomScaleNormal="80" zoomScalePageLayoutView="80" workbookViewId="0">
      <selection activeCell="E6" sqref="E6"/>
    </sheetView>
  </sheetViews>
  <sheetFormatPr baseColWidth="10" defaultRowHeight="12"/>
  <cols>
    <col min="1" max="1" width="3.6640625" customWidth="1"/>
    <col min="2" max="2" width="20.6640625" customWidth="1"/>
    <col min="3" max="3" width="18.6640625" customWidth="1"/>
    <col min="4" max="4" width="12.83203125" customWidth="1"/>
    <col min="5" max="6" width="8.33203125" customWidth="1"/>
    <col min="7" max="21" width="10.6640625" customWidth="1"/>
    <col min="22" max="23" width="11.5" customWidth="1"/>
  </cols>
  <sheetData>
    <row r="1" spans="1:27" ht="21">
      <c r="A1" s="56"/>
      <c r="B1" s="2" t="s">
        <v>10</v>
      </c>
      <c r="C1" s="1"/>
      <c r="D1" s="3"/>
      <c r="E1" s="4"/>
      <c r="F1" s="4"/>
      <c r="G1" s="1"/>
      <c r="H1" s="170">
        <f>COUNTIF(D6:D60,"7")</f>
        <v>10</v>
      </c>
      <c r="I1" s="170">
        <f>COUNTIF(D6:D60,"6")</f>
        <v>5</v>
      </c>
      <c r="J1" s="170">
        <f>COUNTIF(D6:D60,"5")</f>
        <v>4</v>
      </c>
      <c r="K1" s="170">
        <f>COUNTIF(D6:D60,"4")</f>
        <v>2</v>
      </c>
      <c r="L1" s="1"/>
      <c r="M1" s="1"/>
      <c r="N1" s="56"/>
      <c r="O1" s="5"/>
      <c r="P1" s="5"/>
      <c r="Q1">
        <f>COUNTIF(Q6:W70,"10")</f>
        <v>3</v>
      </c>
    </row>
    <row r="2" spans="1:27">
      <c r="A2" s="57"/>
      <c r="B2" s="19">
        <f>COUNTA(B6:B86)</f>
        <v>53</v>
      </c>
      <c r="C2" s="19"/>
      <c r="D2" s="17">
        <f>COUNTIF(D6:D86,"&gt;4")</f>
        <v>19</v>
      </c>
      <c r="E2" s="18"/>
      <c r="F2" s="18"/>
      <c r="G2" s="19"/>
      <c r="H2" s="19"/>
      <c r="I2" s="57"/>
      <c r="J2" s="19"/>
      <c r="K2" s="19"/>
      <c r="L2" s="19"/>
      <c r="M2" s="19"/>
      <c r="N2" s="57"/>
      <c r="O2" s="29"/>
      <c r="P2" s="29"/>
      <c r="Q2" s="194" t="s">
        <v>162</v>
      </c>
      <c r="R2" s="194"/>
      <c r="S2" s="194"/>
      <c r="T2" s="194"/>
      <c r="U2" s="194"/>
      <c r="V2" s="194"/>
      <c r="W2" s="194"/>
      <c r="X2" s="19"/>
      <c r="Y2" s="19"/>
      <c r="AA2" t="s">
        <v>625</v>
      </c>
    </row>
    <row r="3" spans="1:27" ht="17">
      <c r="A3" s="58"/>
      <c r="B3" s="7" t="s">
        <v>175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2"/>
      <c r="O3" s="29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9"/>
      <c r="Y3" s="19"/>
      <c r="AA3">
        <f>COUNTIF(AA6:AA60,"&gt;0")</f>
        <v>1</v>
      </c>
    </row>
    <row r="4" spans="1:27" ht="8.25" customHeight="1">
      <c r="A4" s="58"/>
      <c r="B4" s="6"/>
      <c r="C4" s="6"/>
      <c r="D4" s="23"/>
      <c r="E4" s="24"/>
      <c r="F4" s="24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6" t="s">
        <v>165</v>
      </c>
      <c r="O4" s="29"/>
      <c r="P4" s="29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19"/>
      <c r="Y4" s="19"/>
      <c r="AA4" s="53"/>
    </row>
    <row r="5" spans="1:27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46" t="s">
        <v>170</v>
      </c>
      <c r="Y5" s="46" t="s">
        <v>170</v>
      </c>
    </row>
    <row r="6" spans="1:27" s="38" customFormat="1" ht="11.25" customHeight="1">
      <c r="A6" s="60">
        <v>1</v>
      </c>
      <c r="B6" s="38" t="s">
        <v>314</v>
      </c>
      <c r="C6" s="38" t="s">
        <v>153</v>
      </c>
      <c r="D6" s="43">
        <f t="shared" ref="D6:D37" si="0">COUNTIF((G6:M6),"&gt;0")</f>
        <v>7</v>
      </c>
      <c r="E6" s="36">
        <f t="shared" ref="E6:E37" si="1">G6+H6+I6+J6+K6+L6+M6+O6+N6+P6</f>
        <v>520</v>
      </c>
      <c r="F6" s="36">
        <f t="shared" ref="F6:F37" si="2">Q6+R6+S6+T6+U6+V6+W6+X6+Y6</f>
        <v>42</v>
      </c>
      <c r="G6" s="140">
        <v>45</v>
      </c>
      <c r="H6" s="36">
        <v>100</v>
      </c>
      <c r="I6" s="36">
        <v>80</v>
      </c>
      <c r="J6" s="36">
        <v>100</v>
      </c>
      <c r="K6" s="36">
        <v>100</v>
      </c>
      <c r="L6" s="36">
        <v>100</v>
      </c>
      <c r="M6" s="36">
        <v>100</v>
      </c>
      <c r="N6" s="47">
        <v>20</v>
      </c>
      <c r="O6" s="33">
        <f t="shared" ref="O6:O37" si="3">0 - (SMALL((G6:M6),1))</f>
        <v>-45</v>
      </c>
      <c r="P6" s="33">
        <f t="shared" ref="P6:P37" si="4">0 - (SMALL((G6:M6),2))</f>
        <v>-80</v>
      </c>
      <c r="Q6" s="48">
        <v>5</v>
      </c>
      <c r="R6" s="48">
        <v>6</v>
      </c>
      <c r="S6" s="48">
        <v>5</v>
      </c>
      <c r="T6" s="48">
        <v>10</v>
      </c>
      <c r="U6" s="48">
        <v>10</v>
      </c>
      <c r="V6" s="48">
        <v>6</v>
      </c>
      <c r="W6" s="48">
        <v>10</v>
      </c>
      <c r="X6" s="30">
        <f t="shared" ref="X6:X37" si="5">0 - (SMALL((Q6:W6),1))</f>
        <v>-5</v>
      </c>
      <c r="Y6" s="30">
        <f t="shared" ref="Y6:Y37" si="6">0 - (SMALL((Q6:W6),2))</f>
        <v>-5</v>
      </c>
      <c r="AA6" s="38">
        <f>COUNTIF(Q6:W6,"=10")</f>
        <v>3</v>
      </c>
    </row>
    <row r="7" spans="1:27" s="38" customFormat="1" ht="11.25" customHeight="1">
      <c r="A7" s="55">
        <v>2</v>
      </c>
      <c r="B7" s="38" t="s">
        <v>311</v>
      </c>
      <c r="C7" s="38" t="s">
        <v>160</v>
      </c>
      <c r="D7" s="20">
        <f t="shared" si="0"/>
        <v>7</v>
      </c>
      <c r="E7" s="36">
        <f t="shared" si="1"/>
        <v>313</v>
      </c>
      <c r="F7" s="36">
        <f t="shared" si="2"/>
        <v>30</v>
      </c>
      <c r="G7" s="140">
        <v>80</v>
      </c>
      <c r="H7" s="36">
        <v>20</v>
      </c>
      <c r="I7" s="36">
        <v>32</v>
      </c>
      <c r="J7" s="36">
        <v>45</v>
      </c>
      <c r="K7" s="36">
        <v>29</v>
      </c>
      <c r="L7" s="36">
        <v>80</v>
      </c>
      <c r="M7" s="36">
        <v>60</v>
      </c>
      <c r="N7" s="47">
        <v>16</v>
      </c>
      <c r="O7" s="33">
        <f t="shared" si="3"/>
        <v>-20</v>
      </c>
      <c r="P7" s="33">
        <f t="shared" si="4"/>
        <v>-29</v>
      </c>
      <c r="Q7" s="48">
        <v>7</v>
      </c>
      <c r="R7" s="48">
        <v>3</v>
      </c>
      <c r="S7" s="48">
        <v>5</v>
      </c>
      <c r="T7" s="48">
        <v>5</v>
      </c>
      <c r="U7" s="48">
        <v>5</v>
      </c>
      <c r="V7" s="48">
        <v>6</v>
      </c>
      <c r="W7" s="48">
        <v>7</v>
      </c>
      <c r="X7" s="30">
        <f t="shared" si="5"/>
        <v>-3</v>
      </c>
      <c r="Y7" s="30">
        <f t="shared" si="6"/>
        <v>-5</v>
      </c>
      <c r="AA7" s="38">
        <f t="shared" ref="AA7:AA60" si="7">COUNTIF(Q7:W7,"=10")</f>
        <v>0</v>
      </c>
    </row>
    <row r="8" spans="1:27" s="38" customFormat="1" ht="11.25" customHeight="1">
      <c r="A8" s="55">
        <v>3</v>
      </c>
      <c r="B8" s="38" t="s">
        <v>310</v>
      </c>
      <c r="C8" s="38" t="s">
        <v>211</v>
      </c>
      <c r="D8" s="20">
        <f t="shared" si="0"/>
        <v>6</v>
      </c>
      <c r="E8" s="36">
        <f t="shared" si="1"/>
        <v>306</v>
      </c>
      <c r="F8" s="36">
        <f t="shared" si="2"/>
        <v>28</v>
      </c>
      <c r="G8" s="140">
        <v>100</v>
      </c>
      <c r="H8" s="36">
        <v>80</v>
      </c>
      <c r="I8" s="36">
        <v>40</v>
      </c>
      <c r="J8" s="36">
        <v>22</v>
      </c>
      <c r="K8" s="36">
        <v>14</v>
      </c>
      <c r="L8" s="36">
        <v>0</v>
      </c>
      <c r="M8" s="36">
        <v>50</v>
      </c>
      <c r="N8" s="47">
        <v>14</v>
      </c>
      <c r="O8" s="33">
        <f t="shared" si="3"/>
        <v>0</v>
      </c>
      <c r="P8" s="33">
        <f t="shared" si="4"/>
        <v>-14</v>
      </c>
      <c r="Q8" s="48">
        <v>9</v>
      </c>
      <c r="R8" s="48">
        <v>5</v>
      </c>
      <c r="S8" s="48">
        <v>4</v>
      </c>
      <c r="T8" s="48">
        <v>3</v>
      </c>
      <c r="U8" s="48">
        <v>5</v>
      </c>
      <c r="V8" s="48">
        <v>0</v>
      </c>
      <c r="W8" s="48">
        <v>5</v>
      </c>
      <c r="X8" s="30">
        <f t="shared" si="5"/>
        <v>0</v>
      </c>
      <c r="Y8" s="30">
        <f t="shared" si="6"/>
        <v>-3</v>
      </c>
      <c r="AA8" s="38">
        <f t="shared" si="7"/>
        <v>0</v>
      </c>
    </row>
    <row r="9" spans="1:27" s="38" customFormat="1" ht="11.25" customHeight="1">
      <c r="A9" s="134">
        <v>4</v>
      </c>
      <c r="B9" s="38" t="s">
        <v>193</v>
      </c>
      <c r="C9" s="38" t="s">
        <v>149</v>
      </c>
      <c r="D9" s="20">
        <f t="shared" si="0"/>
        <v>6</v>
      </c>
      <c r="E9" s="36">
        <f t="shared" si="1"/>
        <v>276</v>
      </c>
      <c r="F9" s="36">
        <f t="shared" si="2"/>
        <v>33</v>
      </c>
      <c r="G9" s="140">
        <v>13</v>
      </c>
      <c r="H9" s="36">
        <v>0</v>
      </c>
      <c r="I9" s="36">
        <v>100</v>
      </c>
      <c r="J9" s="36">
        <v>50</v>
      </c>
      <c r="K9" s="36">
        <v>60</v>
      </c>
      <c r="L9" s="36">
        <v>26</v>
      </c>
      <c r="M9" s="36">
        <v>32</v>
      </c>
      <c r="N9" s="47">
        <v>8</v>
      </c>
      <c r="O9" s="33">
        <f t="shared" si="3"/>
        <v>0</v>
      </c>
      <c r="P9" s="33">
        <f t="shared" si="4"/>
        <v>-13</v>
      </c>
      <c r="Q9" s="48">
        <v>4</v>
      </c>
      <c r="R9" s="48">
        <v>0</v>
      </c>
      <c r="S9" s="48">
        <v>9</v>
      </c>
      <c r="T9" s="48">
        <v>7</v>
      </c>
      <c r="U9" s="48">
        <v>7</v>
      </c>
      <c r="V9" s="48">
        <v>4</v>
      </c>
      <c r="W9" s="48">
        <v>6</v>
      </c>
      <c r="X9" s="30">
        <f t="shared" si="5"/>
        <v>0</v>
      </c>
      <c r="Y9" s="30">
        <f t="shared" si="6"/>
        <v>-4</v>
      </c>
      <c r="AA9" s="38">
        <f t="shared" si="7"/>
        <v>0</v>
      </c>
    </row>
    <row r="10" spans="1:27" s="38" customFormat="1" ht="11.25" customHeight="1">
      <c r="A10" s="55">
        <v>5</v>
      </c>
      <c r="B10" s="35" t="s">
        <v>338</v>
      </c>
      <c r="C10" s="35" t="s">
        <v>153</v>
      </c>
      <c r="D10" s="43">
        <f t="shared" si="0"/>
        <v>6</v>
      </c>
      <c r="E10" s="36">
        <f t="shared" si="1"/>
        <v>259</v>
      </c>
      <c r="F10" s="36">
        <f t="shared" si="2"/>
        <v>25</v>
      </c>
      <c r="G10" s="39">
        <v>0</v>
      </c>
      <c r="H10" s="36">
        <v>60</v>
      </c>
      <c r="I10" s="36">
        <v>60</v>
      </c>
      <c r="J10" s="36">
        <v>18</v>
      </c>
      <c r="K10" s="36">
        <v>22</v>
      </c>
      <c r="L10" s="36">
        <v>60</v>
      </c>
      <c r="M10" s="36">
        <v>45</v>
      </c>
      <c r="N10" s="47">
        <v>12</v>
      </c>
      <c r="O10" s="33">
        <f t="shared" si="3"/>
        <v>0</v>
      </c>
      <c r="P10" s="33">
        <f t="shared" si="4"/>
        <v>-18</v>
      </c>
      <c r="Q10" s="48">
        <v>0</v>
      </c>
      <c r="R10" s="48">
        <v>5</v>
      </c>
      <c r="S10" s="48">
        <v>5</v>
      </c>
      <c r="T10" s="48">
        <v>2</v>
      </c>
      <c r="U10" s="48">
        <v>4</v>
      </c>
      <c r="V10" s="48">
        <v>6</v>
      </c>
      <c r="W10" s="48">
        <v>5</v>
      </c>
      <c r="X10" s="30">
        <f t="shared" si="5"/>
        <v>0</v>
      </c>
      <c r="Y10" s="30">
        <f t="shared" si="6"/>
        <v>-2</v>
      </c>
      <c r="AA10" s="38">
        <f t="shared" si="7"/>
        <v>0</v>
      </c>
    </row>
    <row r="11" spans="1:27" s="38" customFormat="1" ht="11.25" customHeight="1">
      <c r="A11" s="55">
        <v>6</v>
      </c>
      <c r="B11" s="35" t="s">
        <v>515</v>
      </c>
      <c r="C11" s="35" t="s">
        <v>211</v>
      </c>
      <c r="D11" s="43">
        <f t="shared" si="0"/>
        <v>5</v>
      </c>
      <c r="E11" s="36">
        <f t="shared" si="1"/>
        <v>250</v>
      </c>
      <c r="F11" s="36">
        <f t="shared" si="2"/>
        <v>30</v>
      </c>
      <c r="G11" s="39">
        <v>0</v>
      </c>
      <c r="H11" s="36">
        <v>0</v>
      </c>
      <c r="I11" s="36">
        <v>20</v>
      </c>
      <c r="J11" s="36">
        <v>80</v>
      </c>
      <c r="K11" s="36">
        <v>40</v>
      </c>
      <c r="L11" s="36">
        <v>12</v>
      </c>
      <c r="M11" s="36">
        <v>80</v>
      </c>
      <c r="N11" s="47">
        <v>18</v>
      </c>
      <c r="O11" s="33">
        <f t="shared" si="3"/>
        <v>0</v>
      </c>
      <c r="P11" s="33">
        <f t="shared" si="4"/>
        <v>0</v>
      </c>
      <c r="Q11" s="36">
        <v>0</v>
      </c>
      <c r="R11" s="36">
        <v>0</v>
      </c>
      <c r="S11" s="36">
        <v>5</v>
      </c>
      <c r="T11" s="36">
        <v>8</v>
      </c>
      <c r="U11" s="36">
        <v>8</v>
      </c>
      <c r="V11" s="36">
        <v>1</v>
      </c>
      <c r="W11" s="36">
        <v>8</v>
      </c>
      <c r="X11" s="30">
        <f t="shared" si="5"/>
        <v>0</v>
      </c>
      <c r="Y11" s="30">
        <f t="shared" si="6"/>
        <v>0</v>
      </c>
      <c r="AA11" s="38">
        <f t="shared" si="7"/>
        <v>0</v>
      </c>
    </row>
    <row r="12" spans="1:27" s="38" customFormat="1" ht="11.25" customHeight="1">
      <c r="A12" s="55">
        <v>7</v>
      </c>
      <c r="B12" s="38" t="s">
        <v>184</v>
      </c>
      <c r="C12" s="38" t="s">
        <v>157</v>
      </c>
      <c r="D12" s="20">
        <f t="shared" si="0"/>
        <v>7</v>
      </c>
      <c r="E12" s="36">
        <f t="shared" si="1"/>
        <v>208</v>
      </c>
      <c r="F12" s="36">
        <f t="shared" si="2"/>
        <v>22</v>
      </c>
      <c r="G12" s="140">
        <v>29</v>
      </c>
      <c r="H12" s="36">
        <v>45</v>
      </c>
      <c r="I12" s="36">
        <v>36</v>
      </c>
      <c r="J12" s="36">
        <v>32</v>
      </c>
      <c r="K12" s="36">
        <v>20</v>
      </c>
      <c r="L12" s="36">
        <v>50</v>
      </c>
      <c r="M12" s="36">
        <v>36</v>
      </c>
      <c r="N12" s="47">
        <v>9</v>
      </c>
      <c r="O12" s="33">
        <f t="shared" si="3"/>
        <v>-20</v>
      </c>
      <c r="P12" s="33">
        <f t="shared" si="4"/>
        <v>-29</v>
      </c>
      <c r="Q12" s="48">
        <v>5</v>
      </c>
      <c r="R12" s="48">
        <v>4</v>
      </c>
      <c r="S12" s="48">
        <v>4</v>
      </c>
      <c r="T12" s="48">
        <v>4</v>
      </c>
      <c r="U12" s="48">
        <v>4</v>
      </c>
      <c r="V12" s="48">
        <v>5</v>
      </c>
      <c r="W12" s="48">
        <v>4</v>
      </c>
      <c r="X12" s="30">
        <f t="shared" si="5"/>
        <v>-4</v>
      </c>
      <c r="Y12" s="30">
        <f t="shared" si="6"/>
        <v>-4</v>
      </c>
      <c r="AA12" s="38">
        <f t="shared" si="7"/>
        <v>0</v>
      </c>
    </row>
    <row r="13" spans="1:27" s="38" customFormat="1" ht="11.25" customHeight="1">
      <c r="A13" s="55">
        <v>8</v>
      </c>
      <c r="B13" s="38" t="s">
        <v>361</v>
      </c>
      <c r="C13" s="38" t="s">
        <v>151</v>
      </c>
      <c r="D13" s="20">
        <f t="shared" si="0"/>
        <v>7</v>
      </c>
      <c r="E13" s="36">
        <f t="shared" si="1"/>
        <v>206</v>
      </c>
      <c r="F13" s="36">
        <f t="shared" si="2"/>
        <v>33</v>
      </c>
      <c r="G13" s="140">
        <v>10</v>
      </c>
      <c r="H13" s="36">
        <v>40</v>
      </c>
      <c r="I13" s="36">
        <v>16</v>
      </c>
      <c r="J13" s="36">
        <v>20</v>
      </c>
      <c r="K13" s="36">
        <v>80</v>
      </c>
      <c r="L13" s="36">
        <v>15</v>
      </c>
      <c r="M13" s="36">
        <v>40</v>
      </c>
      <c r="N13" s="47">
        <v>10</v>
      </c>
      <c r="O13" s="33">
        <f t="shared" si="3"/>
        <v>-10</v>
      </c>
      <c r="P13" s="33">
        <f t="shared" si="4"/>
        <v>-15</v>
      </c>
      <c r="Q13" s="48">
        <v>4</v>
      </c>
      <c r="R13" s="48">
        <v>6</v>
      </c>
      <c r="S13" s="48">
        <v>4</v>
      </c>
      <c r="T13" s="48">
        <v>5</v>
      </c>
      <c r="U13" s="48">
        <v>9</v>
      </c>
      <c r="V13" s="48">
        <v>4</v>
      </c>
      <c r="W13" s="48">
        <v>9</v>
      </c>
      <c r="X13" s="30">
        <f t="shared" si="5"/>
        <v>-4</v>
      </c>
      <c r="Y13" s="30">
        <f t="shared" si="6"/>
        <v>-4</v>
      </c>
      <c r="AA13" s="38">
        <f t="shared" si="7"/>
        <v>0</v>
      </c>
    </row>
    <row r="14" spans="1:27" s="38" customFormat="1" ht="11.25" customHeight="1">
      <c r="A14" s="55">
        <v>9</v>
      </c>
      <c r="B14" s="38" t="s">
        <v>185</v>
      </c>
      <c r="C14" s="38" t="s">
        <v>157</v>
      </c>
      <c r="D14" s="20">
        <f t="shared" si="0"/>
        <v>7</v>
      </c>
      <c r="E14" s="36">
        <f t="shared" si="1"/>
        <v>175</v>
      </c>
      <c r="F14" s="36">
        <f t="shared" si="2"/>
        <v>32</v>
      </c>
      <c r="G14" s="140">
        <v>26</v>
      </c>
      <c r="H14" s="36">
        <v>29</v>
      </c>
      <c r="I14" s="36">
        <v>45</v>
      </c>
      <c r="J14" s="36">
        <v>36</v>
      </c>
      <c r="K14" s="36">
        <v>32</v>
      </c>
      <c r="L14" s="36">
        <v>32</v>
      </c>
      <c r="M14" s="36">
        <v>15</v>
      </c>
      <c r="N14" s="47">
        <v>1</v>
      </c>
      <c r="O14" s="33">
        <f t="shared" si="3"/>
        <v>-15</v>
      </c>
      <c r="P14" s="33">
        <f t="shared" si="4"/>
        <v>-26</v>
      </c>
      <c r="Q14" s="48">
        <v>5</v>
      </c>
      <c r="R14" s="48">
        <v>2</v>
      </c>
      <c r="S14" s="48">
        <v>7</v>
      </c>
      <c r="T14" s="48">
        <v>7</v>
      </c>
      <c r="U14" s="48">
        <v>7</v>
      </c>
      <c r="V14" s="48">
        <v>6</v>
      </c>
      <c r="W14" s="48">
        <v>4</v>
      </c>
      <c r="X14" s="30">
        <f t="shared" si="5"/>
        <v>-2</v>
      </c>
      <c r="Y14" s="30">
        <f t="shared" si="6"/>
        <v>-4</v>
      </c>
      <c r="AA14" s="38">
        <f t="shared" si="7"/>
        <v>0</v>
      </c>
    </row>
    <row r="15" spans="1:27" s="38" customFormat="1" ht="11.25" customHeight="1">
      <c r="A15" s="55">
        <v>10</v>
      </c>
      <c r="B15" s="38" t="s">
        <v>187</v>
      </c>
      <c r="C15" s="38" t="s">
        <v>171</v>
      </c>
      <c r="D15" s="20">
        <f t="shared" si="0"/>
        <v>7</v>
      </c>
      <c r="E15" s="36">
        <f t="shared" si="1"/>
        <v>162</v>
      </c>
      <c r="F15" s="36">
        <f t="shared" si="2"/>
        <v>20</v>
      </c>
      <c r="G15" s="140">
        <v>22</v>
      </c>
      <c r="H15" s="36">
        <v>40</v>
      </c>
      <c r="I15" s="36">
        <v>18</v>
      </c>
      <c r="J15" s="36">
        <v>26</v>
      </c>
      <c r="K15" s="36">
        <v>24</v>
      </c>
      <c r="L15" s="36">
        <v>36</v>
      </c>
      <c r="M15" s="36">
        <v>29</v>
      </c>
      <c r="N15" s="47">
        <v>7</v>
      </c>
      <c r="O15" s="33">
        <f t="shared" si="3"/>
        <v>-18</v>
      </c>
      <c r="P15" s="33">
        <f t="shared" si="4"/>
        <v>-22</v>
      </c>
      <c r="Q15" s="48">
        <v>5</v>
      </c>
      <c r="R15" s="48">
        <v>3</v>
      </c>
      <c r="S15" s="48">
        <v>3</v>
      </c>
      <c r="T15" s="48">
        <v>3</v>
      </c>
      <c r="U15" s="48">
        <v>5</v>
      </c>
      <c r="V15" s="48">
        <v>4</v>
      </c>
      <c r="W15" s="48">
        <v>3</v>
      </c>
      <c r="X15" s="30">
        <f t="shared" si="5"/>
        <v>-3</v>
      </c>
      <c r="Y15" s="30">
        <f t="shared" si="6"/>
        <v>-3</v>
      </c>
      <c r="AA15" s="38">
        <f t="shared" si="7"/>
        <v>0</v>
      </c>
    </row>
    <row r="16" spans="1:27" s="38" customFormat="1" ht="11.25" customHeight="1">
      <c r="A16" s="55">
        <v>11</v>
      </c>
      <c r="B16" s="38" t="s">
        <v>188</v>
      </c>
      <c r="C16" s="38" t="s">
        <v>157</v>
      </c>
      <c r="D16" s="43">
        <f t="shared" si="0"/>
        <v>7</v>
      </c>
      <c r="E16" s="36">
        <f t="shared" si="1"/>
        <v>160</v>
      </c>
      <c r="F16" s="36">
        <f t="shared" si="2"/>
        <v>33</v>
      </c>
      <c r="G16" s="140">
        <v>20</v>
      </c>
      <c r="H16" s="36">
        <v>16</v>
      </c>
      <c r="I16" s="36">
        <v>29</v>
      </c>
      <c r="J16" s="36">
        <v>16</v>
      </c>
      <c r="K16" s="36">
        <v>50</v>
      </c>
      <c r="L16" s="36">
        <v>29</v>
      </c>
      <c r="M16" s="36">
        <v>26</v>
      </c>
      <c r="N16" s="47">
        <v>6</v>
      </c>
      <c r="O16" s="33">
        <f t="shared" si="3"/>
        <v>-16</v>
      </c>
      <c r="P16" s="33">
        <f t="shared" si="4"/>
        <v>-16</v>
      </c>
      <c r="Q16" s="48">
        <v>5</v>
      </c>
      <c r="R16" s="48">
        <v>3</v>
      </c>
      <c r="S16" s="48">
        <v>6</v>
      </c>
      <c r="T16" s="48">
        <v>4</v>
      </c>
      <c r="U16" s="48">
        <v>8</v>
      </c>
      <c r="V16" s="48">
        <v>7</v>
      </c>
      <c r="W16" s="48">
        <v>7</v>
      </c>
      <c r="X16" s="30">
        <f t="shared" si="5"/>
        <v>-3</v>
      </c>
      <c r="Y16" s="30">
        <f t="shared" si="6"/>
        <v>-4</v>
      </c>
      <c r="AA16" s="38">
        <f t="shared" si="7"/>
        <v>0</v>
      </c>
    </row>
    <row r="17" spans="1:27" s="38" customFormat="1" ht="11.25" customHeight="1">
      <c r="A17" s="55">
        <v>12</v>
      </c>
      <c r="B17" s="38" t="s">
        <v>191</v>
      </c>
      <c r="C17" s="38" t="s">
        <v>211</v>
      </c>
      <c r="D17" s="20">
        <f t="shared" si="0"/>
        <v>7</v>
      </c>
      <c r="E17" s="36">
        <f t="shared" si="1"/>
        <v>143</v>
      </c>
      <c r="F17" s="36">
        <f t="shared" si="2"/>
        <v>23</v>
      </c>
      <c r="G17" s="140">
        <v>15</v>
      </c>
      <c r="H17" s="36">
        <v>22</v>
      </c>
      <c r="I17" s="36">
        <v>50</v>
      </c>
      <c r="J17" s="36">
        <v>15</v>
      </c>
      <c r="K17" s="36">
        <v>16</v>
      </c>
      <c r="L17" s="36">
        <v>26</v>
      </c>
      <c r="M17" s="36">
        <v>24</v>
      </c>
      <c r="N17" s="47">
        <v>5</v>
      </c>
      <c r="O17" s="33">
        <f t="shared" si="3"/>
        <v>-15</v>
      </c>
      <c r="P17" s="33">
        <f t="shared" si="4"/>
        <v>-15</v>
      </c>
      <c r="Q17" s="48">
        <v>4</v>
      </c>
      <c r="R17" s="48">
        <v>5</v>
      </c>
      <c r="S17" s="48">
        <v>6</v>
      </c>
      <c r="T17" s="48">
        <v>2</v>
      </c>
      <c r="U17" s="48">
        <v>3</v>
      </c>
      <c r="V17" s="48">
        <v>5</v>
      </c>
      <c r="W17" s="48">
        <v>3</v>
      </c>
      <c r="X17" s="30">
        <f t="shared" si="5"/>
        <v>-2</v>
      </c>
      <c r="Y17" s="30">
        <f t="shared" si="6"/>
        <v>-3</v>
      </c>
      <c r="AA17" s="38">
        <f t="shared" si="7"/>
        <v>0</v>
      </c>
    </row>
    <row r="18" spans="1:27" s="38" customFormat="1" ht="11.25" customHeight="1">
      <c r="A18" s="55">
        <v>13</v>
      </c>
      <c r="B18" s="38" t="s">
        <v>334</v>
      </c>
      <c r="C18" s="38" t="s">
        <v>211</v>
      </c>
      <c r="D18" s="43">
        <f t="shared" si="0"/>
        <v>6</v>
      </c>
      <c r="E18" s="36">
        <f t="shared" si="1"/>
        <v>120</v>
      </c>
      <c r="F18" s="36">
        <f t="shared" si="2"/>
        <v>17</v>
      </c>
      <c r="G18" s="140">
        <v>7</v>
      </c>
      <c r="H18" s="36">
        <v>0</v>
      </c>
      <c r="I18" s="36">
        <v>1</v>
      </c>
      <c r="J18" s="36">
        <v>29</v>
      </c>
      <c r="K18" s="36">
        <v>45</v>
      </c>
      <c r="L18" s="36">
        <v>13</v>
      </c>
      <c r="M18" s="36">
        <v>22</v>
      </c>
      <c r="N18" s="47">
        <v>4</v>
      </c>
      <c r="O18" s="33">
        <f t="shared" si="3"/>
        <v>0</v>
      </c>
      <c r="P18" s="33">
        <f t="shared" si="4"/>
        <v>-1</v>
      </c>
      <c r="Q18" s="48">
        <v>0</v>
      </c>
      <c r="R18" s="48">
        <v>0</v>
      </c>
      <c r="S18" s="48">
        <v>1</v>
      </c>
      <c r="T18" s="48">
        <v>4</v>
      </c>
      <c r="U18" s="48">
        <v>6</v>
      </c>
      <c r="V18" s="48">
        <v>2</v>
      </c>
      <c r="W18" s="48">
        <v>4</v>
      </c>
      <c r="X18" s="30">
        <f t="shared" si="5"/>
        <v>0</v>
      </c>
      <c r="Y18" s="30">
        <f t="shared" si="6"/>
        <v>0</v>
      </c>
      <c r="AA18" s="38">
        <f t="shared" si="7"/>
        <v>0</v>
      </c>
    </row>
    <row r="19" spans="1:27" s="38" customFormat="1" ht="11.25" customHeight="1">
      <c r="A19" s="55">
        <v>14</v>
      </c>
      <c r="B19" s="38" t="s">
        <v>362</v>
      </c>
      <c r="C19" s="38" t="s">
        <v>152</v>
      </c>
      <c r="D19" s="20">
        <f t="shared" si="0"/>
        <v>6</v>
      </c>
      <c r="E19" s="36">
        <f t="shared" si="1"/>
        <v>100</v>
      </c>
      <c r="F19" s="36">
        <f t="shared" si="2"/>
        <v>15</v>
      </c>
      <c r="G19" s="140">
        <v>9</v>
      </c>
      <c r="H19" s="36">
        <v>15</v>
      </c>
      <c r="I19" s="36">
        <v>15</v>
      </c>
      <c r="J19" s="36">
        <v>0</v>
      </c>
      <c r="K19" s="36">
        <v>10</v>
      </c>
      <c r="L19" s="36">
        <v>40</v>
      </c>
      <c r="M19" s="36">
        <v>18</v>
      </c>
      <c r="N19" s="47">
        <v>2</v>
      </c>
      <c r="O19" s="33">
        <f t="shared" si="3"/>
        <v>0</v>
      </c>
      <c r="P19" s="33">
        <f t="shared" si="4"/>
        <v>-9</v>
      </c>
      <c r="Q19" s="48">
        <v>2</v>
      </c>
      <c r="R19" s="48">
        <v>1</v>
      </c>
      <c r="S19" s="48">
        <v>2</v>
      </c>
      <c r="T19" s="48">
        <v>0</v>
      </c>
      <c r="U19" s="48">
        <v>3</v>
      </c>
      <c r="V19" s="48">
        <v>5</v>
      </c>
      <c r="W19" s="48">
        <v>3</v>
      </c>
      <c r="X19" s="30">
        <f t="shared" si="5"/>
        <v>0</v>
      </c>
      <c r="Y19" s="30">
        <f t="shared" si="6"/>
        <v>-1</v>
      </c>
      <c r="AA19" s="38">
        <f t="shared" si="7"/>
        <v>0</v>
      </c>
    </row>
    <row r="20" spans="1:27" s="38" customFormat="1" ht="11.25" customHeight="1">
      <c r="A20" s="55">
        <v>15</v>
      </c>
      <c r="B20" s="38" t="s">
        <v>192</v>
      </c>
      <c r="C20" s="38" t="s">
        <v>160</v>
      </c>
      <c r="D20" s="43">
        <f t="shared" si="0"/>
        <v>7</v>
      </c>
      <c r="E20" s="36">
        <f t="shared" si="1"/>
        <v>99</v>
      </c>
      <c r="F20" s="36">
        <f t="shared" si="2"/>
        <v>18</v>
      </c>
      <c r="G20" s="140">
        <v>14</v>
      </c>
      <c r="H20" s="36">
        <v>18</v>
      </c>
      <c r="I20" s="36">
        <v>26</v>
      </c>
      <c r="J20" s="36">
        <v>14</v>
      </c>
      <c r="K20" s="36">
        <v>16</v>
      </c>
      <c r="L20" s="36">
        <v>16</v>
      </c>
      <c r="M20" s="36">
        <v>20</v>
      </c>
      <c r="N20" s="47">
        <v>3</v>
      </c>
      <c r="O20" s="33">
        <f t="shared" si="3"/>
        <v>-14</v>
      </c>
      <c r="P20" s="33">
        <f t="shared" si="4"/>
        <v>-14</v>
      </c>
      <c r="Q20" s="48">
        <v>0</v>
      </c>
      <c r="R20" s="48">
        <v>1</v>
      </c>
      <c r="S20" s="48">
        <v>3</v>
      </c>
      <c r="T20" s="48">
        <v>3</v>
      </c>
      <c r="U20" s="48">
        <v>4</v>
      </c>
      <c r="V20" s="48">
        <v>4</v>
      </c>
      <c r="W20" s="48">
        <v>4</v>
      </c>
      <c r="X20" s="30">
        <f t="shared" si="5"/>
        <v>0</v>
      </c>
      <c r="Y20" s="30">
        <f t="shared" si="6"/>
        <v>-1</v>
      </c>
      <c r="AA20" s="38">
        <f t="shared" si="7"/>
        <v>0</v>
      </c>
    </row>
    <row r="21" spans="1:27" s="38" customFormat="1" ht="11.25" customHeight="1">
      <c r="A21" s="55">
        <v>16</v>
      </c>
      <c r="B21" s="35" t="s">
        <v>563</v>
      </c>
      <c r="C21" s="35" t="s">
        <v>532</v>
      </c>
      <c r="D21" s="43">
        <f t="shared" si="0"/>
        <v>3</v>
      </c>
      <c r="E21" s="36">
        <f t="shared" si="1"/>
        <v>98</v>
      </c>
      <c r="F21" s="36">
        <f t="shared" si="2"/>
        <v>17</v>
      </c>
      <c r="G21" s="39">
        <v>0</v>
      </c>
      <c r="H21" s="36">
        <v>0</v>
      </c>
      <c r="I21" s="36">
        <v>0</v>
      </c>
      <c r="J21" s="36">
        <v>40</v>
      </c>
      <c r="K21" s="36">
        <v>36</v>
      </c>
      <c r="L21" s="36">
        <v>22</v>
      </c>
      <c r="M21" s="36">
        <v>0</v>
      </c>
      <c r="N21" s="47">
        <v>0</v>
      </c>
      <c r="O21" s="33">
        <f t="shared" si="3"/>
        <v>0</v>
      </c>
      <c r="P21" s="33">
        <f t="shared" si="4"/>
        <v>0</v>
      </c>
      <c r="Q21" s="36">
        <v>0</v>
      </c>
      <c r="R21" s="36">
        <v>0</v>
      </c>
      <c r="S21" s="36">
        <v>0</v>
      </c>
      <c r="T21" s="36">
        <v>6</v>
      </c>
      <c r="U21" s="36">
        <v>6</v>
      </c>
      <c r="V21" s="36">
        <v>5</v>
      </c>
      <c r="W21" s="36">
        <v>0</v>
      </c>
      <c r="X21" s="30">
        <f t="shared" si="5"/>
        <v>0</v>
      </c>
      <c r="Y21" s="30">
        <f t="shared" si="6"/>
        <v>0</v>
      </c>
      <c r="AA21" s="38">
        <f t="shared" si="7"/>
        <v>0</v>
      </c>
    </row>
    <row r="22" spans="1:27" s="38" customFormat="1" ht="11.25" customHeight="1">
      <c r="A22" s="55">
        <v>17</v>
      </c>
      <c r="B22" s="38" t="s">
        <v>141</v>
      </c>
      <c r="C22" s="38" t="s">
        <v>82</v>
      </c>
      <c r="D22" s="43">
        <f t="shared" si="0"/>
        <v>2</v>
      </c>
      <c r="E22" s="36">
        <f t="shared" si="1"/>
        <v>96</v>
      </c>
      <c r="F22" s="36">
        <f t="shared" si="2"/>
        <v>13</v>
      </c>
      <c r="G22" s="140">
        <v>36</v>
      </c>
      <c r="H22" s="36">
        <v>0</v>
      </c>
      <c r="I22" s="36">
        <v>0</v>
      </c>
      <c r="J22" s="36">
        <v>60</v>
      </c>
      <c r="K22" s="36">
        <v>0</v>
      </c>
      <c r="L22" s="36">
        <v>0</v>
      </c>
      <c r="M22" s="36">
        <v>0</v>
      </c>
      <c r="N22" s="47">
        <v>0</v>
      </c>
      <c r="O22" s="33">
        <f t="shared" si="3"/>
        <v>0</v>
      </c>
      <c r="P22" s="33">
        <f t="shared" si="4"/>
        <v>0</v>
      </c>
      <c r="Q22" s="48">
        <v>6</v>
      </c>
      <c r="R22" s="48">
        <v>0</v>
      </c>
      <c r="S22" s="48">
        <v>0</v>
      </c>
      <c r="T22" s="48">
        <v>7</v>
      </c>
      <c r="U22" s="48">
        <v>0</v>
      </c>
      <c r="V22" s="48">
        <v>0</v>
      </c>
      <c r="W22" s="48">
        <v>0</v>
      </c>
      <c r="X22" s="30">
        <f t="shared" si="5"/>
        <v>0</v>
      </c>
      <c r="Y22" s="30">
        <f t="shared" si="6"/>
        <v>0</v>
      </c>
      <c r="AA22" s="38">
        <f t="shared" si="7"/>
        <v>0</v>
      </c>
    </row>
    <row r="23" spans="1:27" s="38" customFormat="1" ht="11.25" customHeight="1">
      <c r="A23" s="55">
        <v>18</v>
      </c>
      <c r="B23" s="35" t="s">
        <v>339</v>
      </c>
      <c r="C23" s="35" t="s">
        <v>157</v>
      </c>
      <c r="D23" s="43">
        <f t="shared" si="0"/>
        <v>2</v>
      </c>
      <c r="E23" s="36">
        <f t="shared" si="1"/>
        <v>95</v>
      </c>
      <c r="F23" s="36">
        <f t="shared" si="2"/>
        <v>12</v>
      </c>
      <c r="G23" s="36">
        <v>0</v>
      </c>
      <c r="H23" s="36">
        <v>50</v>
      </c>
      <c r="I23" s="36">
        <v>0</v>
      </c>
      <c r="J23" s="36">
        <v>0</v>
      </c>
      <c r="K23" s="36">
        <v>0</v>
      </c>
      <c r="L23" s="36">
        <v>45</v>
      </c>
      <c r="M23" s="36">
        <v>0</v>
      </c>
      <c r="N23" s="47">
        <v>0</v>
      </c>
      <c r="O23" s="33">
        <f t="shared" si="3"/>
        <v>0</v>
      </c>
      <c r="P23" s="33">
        <f t="shared" si="4"/>
        <v>0</v>
      </c>
      <c r="Q23" s="48">
        <v>0</v>
      </c>
      <c r="R23" s="48">
        <v>6</v>
      </c>
      <c r="S23" s="48">
        <v>0</v>
      </c>
      <c r="T23" s="48">
        <v>0</v>
      </c>
      <c r="U23" s="48">
        <v>0</v>
      </c>
      <c r="V23" s="48">
        <v>6</v>
      </c>
      <c r="W23" s="48">
        <v>0</v>
      </c>
      <c r="X23" s="30">
        <f t="shared" si="5"/>
        <v>0</v>
      </c>
      <c r="Y23" s="30">
        <f t="shared" si="6"/>
        <v>0</v>
      </c>
      <c r="AA23" s="38">
        <f t="shared" si="7"/>
        <v>0</v>
      </c>
    </row>
    <row r="24" spans="1:27" s="38" customFormat="1" ht="11.25" customHeight="1">
      <c r="A24" s="55">
        <v>19</v>
      </c>
      <c r="B24" s="35" t="s">
        <v>341</v>
      </c>
      <c r="C24" s="35" t="s">
        <v>147</v>
      </c>
      <c r="D24" s="43">
        <f t="shared" si="0"/>
        <v>5</v>
      </c>
      <c r="E24" s="36">
        <f t="shared" si="1"/>
        <v>88</v>
      </c>
      <c r="F24" s="36">
        <f t="shared" si="2"/>
        <v>22</v>
      </c>
      <c r="G24" s="36">
        <v>0</v>
      </c>
      <c r="H24" s="36">
        <v>26</v>
      </c>
      <c r="I24" s="36">
        <v>24</v>
      </c>
      <c r="J24" s="36">
        <v>12</v>
      </c>
      <c r="K24" s="36">
        <v>12</v>
      </c>
      <c r="L24" s="36">
        <v>14</v>
      </c>
      <c r="M24" s="36">
        <v>0</v>
      </c>
      <c r="N24" s="47">
        <v>0</v>
      </c>
      <c r="O24" s="33">
        <f t="shared" si="3"/>
        <v>0</v>
      </c>
      <c r="P24" s="33">
        <f t="shared" si="4"/>
        <v>0</v>
      </c>
      <c r="Q24" s="36">
        <v>0</v>
      </c>
      <c r="R24" s="36">
        <v>5</v>
      </c>
      <c r="S24" s="36">
        <v>5</v>
      </c>
      <c r="T24" s="36">
        <v>4</v>
      </c>
      <c r="U24" s="36">
        <v>4</v>
      </c>
      <c r="V24" s="36">
        <v>4</v>
      </c>
      <c r="W24" s="36">
        <v>0</v>
      </c>
      <c r="X24" s="30">
        <f t="shared" si="5"/>
        <v>0</v>
      </c>
      <c r="Y24" s="30">
        <f t="shared" si="6"/>
        <v>0</v>
      </c>
      <c r="AA24" s="38">
        <f t="shared" si="7"/>
        <v>0</v>
      </c>
    </row>
    <row r="25" spans="1:27" s="38" customFormat="1" ht="11.25" customHeight="1">
      <c r="A25" s="55">
        <v>20</v>
      </c>
      <c r="B25" s="35" t="s">
        <v>517</v>
      </c>
      <c r="C25" s="35" t="s">
        <v>518</v>
      </c>
      <c r="D25" s="43">
        <f t="shared" si="0"/>
        <v>5</v>
      </c>
      <c r="E25" s="36">
        <f t="shared" si="1"/>
        <v>82</v>
      </c>
      <c r="F25" s="36">
        <f t="shared" si="2"/>
        <v>10</v>
      </c>
      <c r="G25" s="39">
        <v>0</v>
      </c>
      <c r="H25" s="36">
        <v>0</v>
      </c>
      <c r="I25" s="36">
        <v>12</v>
      </c>
      <c r="J25" s="36">
        <v>24</v>
      </c>
      <c r="K25" s="36">
        <v>11</v>
      </c>
      <c r="L25" s="36">
        <v>18</v>
      </c>
      <c r="M25" s="36">
        <v>16</v>
      </c>
      <c r="N25" s="47">
        <v>1</v>
      </c>
      <c r="O25" s="33">
        <f t="shared" si="3"/>
        <v>0</v>
      </c>
      <c r="P25" s="33">
        <f t="shared" si="4"/>
        <v>0</v>
      </c>
      <c r="Q25" s="36">
        <v>0</v>
      </c>
      <c r="R25" s="36">
        <v>0</v>
      </c>
      <c r="S25" s="36">
        <v>0</v>
      </c>
      <c r="T25" s="36">
        <v>3</v>
      </c>
      <c r="U25" s="36">
        <v>2</v>
      </c>
      <c r="V25" s="36">
        <v>3</v>
      </c>
      <c r="W25" s="36">
        <v>2</v>
      </c>
      <c r="X25" s="30">
        <f t="shared" si="5"/>
        <v>0</v>
      </c>
      <c r="Y25" s="30">
        <f t="shared" si="6"/>
        <v>0</v>
      </c>
      <c r="AA25" s="38">
        <f t="shared" si="7"/>
        <v>0</v>
      </c>
    </row>
    <row r="26" spans="1:27" s="38" customFormat="1" ht="11.25" customHeight="1">
      <c r="A26" s="55">
        <v>21</v>
      </c>
      <c r="B26" s="38" t="s">
        <v>333</v>
      </c>
      <c r="C26" s="38" t="s">
        <v>147</v>
      </c>
      <c r="D26" s="20">
        <f t="shared" si="0"/>
        <v>7</v>
      </c>
      <c r="E26" s="36">
        <f t="shared" si="1"/>
        <v>68</v>
      </c>
      <c r="F26" s="36">
        <f t="shared" si="2"/>
        <v>24</v>
      </c>
      <c r="G26" s="140">
        <v>8</v>
      </c>
      <c r="H26" s="36">
        <v>24</v>
      </c>
      <c r="I26" s="36">
        <v>7</v>
      </c>
      <c r="J26" s="36">
        <v>11</v>
      </c>
      <c r="K26" s="36">
        <v>7</v>
      </c>
      <c r="L26" s="36">
        <v>11</v>
      </c>
      <c r="M26" s="36">
        <v>13</v>
      </c>
      <c r="N26" s="47">
        <v>1</v>
      </c>
      <c r="O26" s="33">
        <f t="shared" si="3"/>
        <v>-7</v>
      </c>
      <c r="P26" s="33">
        <f t="shared" si="4"/>
        <v>-7</v>
      </c>
      <c r="Q26" s="48">
        <v>2</v>
      </c>
      <c r="R26" s="48">
        <v>5</v>
      </c>
      <c r="S26" s="48">
        <v>3</v>
      </c>
      <c r="T26" s="48">
        <v>4</v>
      </c>
      <c r="U26" s="48">
        <v>6</v>
      </c>
      <c r="V26" s="48">
        <v>5</v>
      </c>
      <c r="W26" s="48">
        <v>4</v>
      </c>
      <c r="X26" s="30">
        <f t="shared" si="5"/>
        <v>-2</v>
      </c>
      <c r="Y26" s="30">
        <f t="shared" si="6"/>
        <v>-3</v>
      </c>
      <c r="AA26" s="38">
        <f t="shared" si="7"/>
        <v>0</v>
      </c>
    </row>
    <row r="27" spans="1:27" s="38" customFormat="1" ht="11.25" customHeight="1">
      <c r="A27" s="55">
        <v>22</v>
      </c>
      <c r="B27" s="38" t="s">
        <v>344</v>
      </c>
      <c r="C27" s="35" t="s">
        <v>151</v>
      </c>
      <c r="D27" s="20">
        <f t="shared" si="0"/>
        <v>4</v>
      </c>
      <c r="E27" s="36">
        <f t="shared" si="1"/>
        <v>67</v>
      </c>
      <c r="F27" s="36">
        <f t="shared" si="2"/>
        <v>14</v>
      </c>
      <c r="G27" s="39">
        <v>0</v>
      </c>
      <c r="H27" s="39">
        <v>12</v>
      </c>
      <c r="I27" s="36">
        <v>14</v>
      </c>
      <c r="J27" s="36">
        <v>0</v>
      </c>
      <c r="K27" s="36">
        <v>26</v>
      </c>
      <c r="L27" s="36">
        <v>0</v>
      </c>
      <c r="M27" s="36">
        <v>14</v>
      </c>
      <c r="N27" s="47">
        <v>1</v>
      </c>
      <c r="O27" s="33">
        <f t="shared" si="3"/>
        <v>0</v>
      </c>
      <c r="P27" s="33">
        <f t="shared" si="4"/>
        <v>0</v>
      </c>
      <c r="Q27" s="39">
        <v>0</v>
      </c>
      <c r="R27" s="39">
        <v>1</v>
      </c>
      <c r="S27" s="36">
        <v>2</v>
      </c>
      <c r="T27" s="36">
        <v>0</v>
      </c>
      <c r="U27" s="36">
        <v>6</v>
      </c>
      <c r="V27" s="48">
        <v>0</v>
      </c>
      <c r="W27" s="36">
        <v>5</v>
      </c>
      <c r="X27" s="30">
        <f t="shared" si="5"/>
        <v>0</v>
      </c>
      <c r="Y27" s="30">
        <f t="shared" si="6"/>
        <v>0</v>
      </c>
      <c r="AA27" s="38">
        <f t="shared" si="7"/>
        <v>0</v>
      </c>
    </row>
    <row r="28" spans="1:27" s="38" customFormat="1" ht="11.25" customHeight="1">
      <c r="A28" s="55">
        <v>23</v>
      </c>
      <c r="B28" s="38" t="s">
        <v>312</v>
      </c>
      <c r="C28" s="38" t="s">
        <v>64</v>
      </c>
      <c r="D28" s="20">
        <f t="shared" si="0"/>
        <v>1</v>
      </c>
      <c r="E28" s="36">
        <f t="shared" si="1"/>
        <v>60</v>
      </c>
      <c r="F28" s="36">
        <f t="shared" si="2"/>
        <v>5</v>
      </c>
      <c r="G28" s="140">
        <v>60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47">
        <v>0</v>
      </c>
      <c r="O28" s="33">
        <f t="shared" si="3"/>
        <v>0</v>
      </c>
      <c r="P28" s="33">
        <f t="shared" si="4"/>
        <v>0</v>
      </c>
      <c r="Q28" s="49">
        <v>5</v>
      </c>
      <c r="R28" s="36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30">
        <f t="shared" si="5"/>
        <v>0</v>
      </c>
      <c r="Y28" s="30">
        <f t="shared" si="6"/>
        <v>0</v>
      </c>
      <c r="AA28" s="38">
        <f t="shared" si="7"/>
        <v>0</v>
      </c>
    </row>
    <row r="29" spans="1:27" s="38" customFormat="1" ht="11.25" customHeight="1">
      <c r="A29" s="55">
        <v>24</v>
      </c>
      <c r="B29" s="38" t="s">
        <v>190</v>
      </c>
      <c r="C29" s="38" t="s">
        <v>155</v>
      </c>
      <c r="D29" s="20">
        <f t="shared" si="0"/>
        <v>3</v>
      </c>
      <c r="E29" s="36">
        <f t="shared" si="1"/>
        <v>56</v>
      </c>
      <c r="F29" s="36">
        <f t="shared" si="2"/>
        <v>15</v>
      </c>
      <c r="G29" s="140">
        <v>16</v>
      </c>
      <c r="H29" s="36">
        <v>0</v>
      </c>
      <c r="I29" s="36">
        <v>22</v>
      </c>
      <c r="J29" s="36">
        <v>0</v>
      </c>
      <c r="K29" s="36">
        <v>18</v>
      </c>
      <c r="L29" s="36">
        <v>0</v>
      </c>
      <c r="M29" s="36">
        <v>0</v>
      </c>
      <c r="N29" s="47">
        <v>0</v>
      </c>
      <c r="O29" s="33">
        <f t="shared" si="3"/>
        <v>0</v>
      </c>
      <c r="P29" s="33">
        <f t="shared" si="4"/>
        <v>0</v>
      </c>
      <c r="Q29" s="49">
        <v>5</v>
      </c>
      <c r="R29" s="36">
        <v>0</v>
      </c>
      <c r="S29" s="48">
        <v>4</v>
      </c>
      <c r="T29" s="48">
        <v>0</v>
      </c>
      <c r="U29" s="48">
        <v>6</v>
      </c>
      <c r="V29" s="48">
        <v>0</v>
      </c>
      <c r="W29" s="48">
        <v>0</v>
      </c>
      <c r="X29" s="30">
        <f t="shared" si="5"/>
        <v>0</v>
      </c>
      <c r="Y29" s="30">
        <f t="shared" si="6"/>
        <v>0</v>
      </c>
      <c r="AA29" s="38">
        <f t="shared" si="7"/>
        <v>0</v>
      </c>
    </row>
    <row r="30" spans="1:27" s="38" customFormat="1" ht="11.25" customHeight="1">
      <c r="A30" s="55">
        <v>25</v>
      </c>
      <c r="B30" s="38" t="s">
        <v>340</v>
      </c>
      <c r="C30" s="38" t="s">
        <v>154</v>
      </c>
      <c r="D30" s="43">
        <f t="shared" si="0"/>
        <v>2</v>
      </c>
      <c r="E30" s="36">
        <f t="shared" si="1"/>
        <v>52</v>
      </c>
      <c r="F30" s="36">
        <f t="shared" si="2"/>
        <v>8</v>
      </c>
      <c r="G30" s="39">
        <v>0</v>
      </c>
      <c r="H30" s="36">
        <v>32</v>
      </c>
      <c r="I30" s="36">
        <v>0</v>
      </c>
      <c r="J30" s="36">
        <v>0</v>
      </c>
      <c r="K30" s="36">
        <v>0</v>
      </c>
      <c r="L30" s="36">
        <v>20</v>
      </c>
      <c r="M30" s="36">
        <v>0</v>
      </c>
      <c r="N30" s="47">
        <v>0</v>
      </c>
      <c r="O30" s="33">
        <f t="shared" si="3"/>
        <v>0</v>
      </c>
      <c r="P30" s="33">
        <f t="shared" si="4"/>
        <v>0</v>
      </c>
      <c r="Q30" s="36">
        <v>0</v>
      </c>
      <c r="R30" s="36">
        <v>3</v>
      </c>
      <c r="S30" s="48">
        <v>0</v>
      </c>
      <c r="T30" s="36">
        <v>0</v>
      </c>
      <c r="U30" s="36">
        <v>0</v>
      </c>
      <c r="V30" s="36">
        <v>5</v>
      </c>
      <c r="W30" s="36">
        <v>0</v>
      </c>
      <c r="X30" s="30">
        <f t="shared" si="5"/>
        <v>0</v>
      </c>
      <c r="Y30" s="30">
        <f t="shared" si="6"/>
        <v>0</v>
      </c>
      <c r="AA30" s="38">
        <f t="shared" si="7"/>
        <v>0</v>
      </c>
    </row>
    <row r="31" spans="1:27" s="38" customFormat="1" ht="11.25" customHeight="1">
      <c r="A31" s="55">
        <v>26</v>
      </c>
      <c r="B31" s="38" t="s">
        <v>313</v>
      </c>
      <c r="C31" s="38" t="s">
        <v>24</v>
      </c>
      <c r="D31" s="43">
        <f t="shared" si="0"/>
        <v>1</v>
      </c>
      <c r="E31" s="36">
        <f t="shared" si="1"/>
        <v>50</v>
      </c>
      <c r="F31" s="36">
        <f t="shared" si="2"/>
        <v>7</v>
      </c>
      <c r="G31" s="140">
        <v>50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47">
        <v>0</v>
      </c>
      <c r="O31" s="33">
        <f t="shared" si="3"/>
        <v>0</v>
      </c>
      <c r="P31" s="33">
        <f t="shared" si="4"/>
        <v>0</v>
      </c>
      <c r="Q31" s="50">
        <v>7</v>
      </c>
      <c r="R31" s="36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30">
        <f t="shared" si="5"/>
        <v>0</v>
      </c>
      <c r="Y31" s="30">
        <f t="shared" si="6"/>
        <v>0</v>
      </c>
      <c r="AA31" s="38">
        <f t="shared" si="7"/>
        <v>0</v>
      </c>
    </row>
    <row r="32" spans="1:27" s="38" customFormat="1" ht="11.25" customHeight="1">
      <c r="A32" s="55">
        <v>27</v>
      </c>
      <c r="B32" s="38" t="s">
        <v>335</v>
      </c>
      <c r="C32" s="38" t="s">
        <v>27</v>
      </c>
      <c r="D32" s="43">
        <f t="shared" si="0"/>
        <v>5</v>
      </c>
      <c r="E32" s="36">
        <f t="shared" si="1"/>
        <v>43</v>
      </c>
      <c r="F32" s="36">
        <f t="shared" si="2"/>
        <v>19</v>
      </c>
      <c r="G32" s="140">
        <v>6</v>
      </c>
      <c r="H32" s="36">
        <v>0</v>
      </c>
      <c r="I32" s="36">
        <v>5</v>
      </c>
      <c r="J32" s="36">
        <v>9</v>
      </c>
      <c r="K32" s="36">
        <v>0</v>
      </c>
      <c r="L32" s="36">
        <v>10</v>
      </c>
      <c r="M32" s="36">
        <v>12</v>
      </c>
      <c r="N32" s="47">
        <v>1</v>
      </c>
      <c r="O32" s="33">
        <f t="shared" si="3"/>
        <v>0</v>
      </c>
      <c r="P32" s="33">
        <f t="shared" si="4"/>
        <v>0</v>
      </c>
      <c r="Q32" s="36">
        <v>3</v>
      </c>
      <c r="R32" s="36">
        <v>0</v>
      </c>
      <c r="S32" s="36">
        <v>3</v>
      </c>
      <c r="T32" s="36">
        <v>5</v>
      </c>
      <c r="U32" s="36">
        <v>0</v>
      </c>
      <c r="V32" s="36">
        <v>3</v>
      </c>
      <c r="W32" s="36">
        <v>5</v>
      </c>
      <c r="X32" s="30">
        <f t="shared" si="5"/>
        <v>0</v>
      </c>
      <c r="Y32" s="30">
        <f t="shared" si="6"/>
        <v>0</v>
      </c>
      <c r="AA32" s="38">
        <f t="shared" si="7"/>
        <v>0</v>
      </c>
    </row>
    <row r="33" spans="1:27" s="38" customFormat="1" ht="11.25" customHeight="1">
      <c r="A33" s="55">
        <v>28</v>
      </c>
      <c r="B33" s="38" t="s">
        <v>140</v>
      </c>
      <c r="C33" s="38" t="s">
        <v>242</v>
      </c>
      <c r="D33" s="20">
        <f t="shared" si="0"/>
        <v>1</v>
      </c>
      <c r="E33" s="36">
        <f t="shared" si="1"/>
        <v>40</v>
      </c>
      <c r="F33" s="36">
        <f t="shared" si="2"/>
        <v>5</v>
      </c>
      <c r="G33" s="140">
        <v>40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47">
        <v>0</v>
      </c>
      <c r="O33" s="33">
        <f t="shared" si="3"/>
        <v>0</v>
      </c>
      <c r="P33" s="33">
        <f t="shared" si="4"/>
        <v>0</v>
      </c>
      <c r="Q33" s="48">
        <v>5</v>
      </c>
      <c r="R33" s="36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30">
        <f t="shared" si="5"/>
        <v>0</v>
      </c>
      <c r="Y33" s="30">
        <f t="shared" si="6"/>
        <v>0</v>
      </c>
      <c r="AA33" s="38">
        <f t="shared" si="7"/>
        <v>0</v>
      </c>
    </row>
    <row r="34" spans="1:27" s="38" customFormat="1" ht="11.25" customHeight="1">
      <c r="A34" s="55">
        <v>29</v>
      </c>
      <c r="B34" s="38" t="s">
        <v>189</v>
      </c>
      <c r="C34" s="38" t="s">
        <v>149</v>
      </c>
      <c r="D34" s="20">
        <f t="shared" si="0"/>
        <v>3</v>
      </c>
      <c r="E34" s="36">
        <f t="shared" si="1"/>
        <v>34</v>
      </c>
      <c r="F34" s="36">
        <f t="shared" si="2"/>
        <v>19</v>
      </c>
      <c r="G34" s="140">
        <v>18</v>
      </c>
      <c r="H34" s="36">
        <v>0</v>
      </c>
      <c r="I34" s="36">
        <v>3</v>
      </c>
      <c r="J34" s="36">
        <v>13</v>
      </c>
      <c r="K34" s="36">
        <v>0</v>
      </c>
      <c r="L34" s="36">
        <v>0</v>
      </c>
      <c r="M34" s="36">
        <v>0</v>
      </c>
      <c r="N34" s="47">
        <v>0</v>
      </c>
      <c r="O34" s="33">
        <f t="shared" si="3"/>
        <v>0</v>
      </c>
      <c r="P34" s="33">
        <f t="shared" si="4"/>
        <v>0</v>
      </c>
      <c r="Q34" s="48">
        <v>9</v>
      </c>
      <c r="R34" s="36">
        <v>0</v>
      </c>
      <c r="S34" s="48">
        <v>4</v>
      </c>
      <c r="T34" s="48">
        <v>6</v>
      </c>
      <c r="U34" s="48">
        <v>0</v>
      </c>
      <c r="V34" s="48">
        <v>0</v>
      </c>
      <c r="W34" s="48">
        <v>0</v>
      </c>
      <c r="X34" s="30">
        <f t="shared" si="5"/>
        <v>0</v>
      </c>
      <c r="Y34" s="30">
        <f t="shared" si="6"/>
        <v>0</v>
      </c>
      <c r="AA34" s="38">
        <f t="shared" si="7"/>
        <v>0</v>
      </c>
    </row>
    <row r="35" spans="1:27" s="38" customFormat="1" ht="11.25" customHeight="1">
      <c r="A35" s="55">
        <v>30</v>
      </c>
      <c r="B35" s="38" t="s">
        <v>142</v>
      </c>
      <c r="C35" s="38" t="s">
        <v>63</v>
      </c>
      <c r="D35" s="20">
        <f t="shared" si="0"/>
        <v>1</v>
      </c>
      <c r="E35" s="36">
        <f t="shared" si="1"/>
        <v>32</v>
      </c>
      <c r="F35" s="36">
        <f t="shared" si="2"/>
        <v>7</v>
      </c>
      <c r="G35" s="140">
        <v>32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47">
        <v>0</v>
      </c>
      <c r="O35" s="33">
        <f t="shared" si="3"/>
        <v>0</v>
      </c>
      <c r="P35" s="33">
        <f t="shared" si="4"/>
        <v>0</v>
      </c>
      <c r="Q35" s="48">
        <v>7</v>
      </c>
      <c r="R35" s="36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30">
        <f t="shared" si="5"/>
        <v>0</v>
      </c>
      <c r="Y35" s="30">
        <f t="shared" si="6"/>
        <v>0</v>
      </c>
      <c r="AA35" s="38">
        <f t="shared" si="7"/>
        <v>0</v>
      </c>
    </row>
    <row r="36" spans="1:27" s="38" customFormat="1" ht="11.25" customHeight="1">
      <c r="A36" s="55">
        <v>31</v>
      </c>
      <c r="B36" s="38" t="s">
        <v>336</v>
      </c>
      <c r="C36" s="38" t="s">
        <v>155</v>
      </c>
      <c r="D36" s="43">
        <f t="shared" si="0"/>
        <v>4</v>
      </c>
      <c r="E36" s="36">
        <f t="shared" si="1"/>
        <v>26</v>
      </c>
      <c r="F36" s="36">
        <f t="shared" si="2"/>
        <v>10</v>
      </c>
      <c r="G36" s="140">
        <v>5</v>
      </c>
      <c r="H36" s="36">
        <v>0</v>
      </c>
      <c r="I36" s="36">
        <v>8</v>
      </c>
      <c r="J36" s="36">
        <v>8</v>
      </c>
      <c r="K36" s="36">
        <v>5</v>
      </c>
      <c r="L36" s="36">
        <v>0</v>
      </c>
      <c r="M36" s="36">
        <v>0</v>
      </c>
      <c r="N36" s="47">
        <v>0</v>
      </c>
      <c r="O36" s="33">
        <f t="shared" si="3"/>
        <v>0</v>
      </c>
      <c r="P36" s="33">
        <f t="shared" si="4"/>
        <v>0</v>
      </c>
      <c r="Q36" s="48">
        <v>4</v>
      </c>
      <c r="R36" s="48">
        <v>0</v>
      </c>
      <c r="S36" s="48">
        <v>4</v>
      </c>
      <c r="T36" s="48">
        <v>2</v>
      </c>
      <c r="U36" s="48">
        <v>0</v>
      </c>
      <c r="V36" s="48">
        <v>0</v>
      </c>
      <c r="W36" s="48">
        <v>0</v>
      </c>
      <c r="X36" s="30">
        <f t="shared" si="5"/>
        <v>0</v>
      </c>
      <c r="Y36" s="30">
        <f t="shared" si="6"/>
        <v>0</v>
      </c>
      <c r="AA36" s="38">
        <f t="shared" si="7"/>
        <v>0</v>
      </c>
    </row>
    <row r="37" spans="1:27" s="38" customFormat="1" ht="11.25" customHeight="1">
      <c r="A37" s="55">
        <v>32</v>
      </c>
      <c r="B37" s="38" t="s">
        <v>186</v>
      </c>
      <c r="C37" s="38" t="s">
        <v>242</v>
      </c>
      <c r="D37" s="20">
        <f t="shared" si="0"/>
        <v>1</v>
      </c>
      <c r="E37" s="36">
        <f t="shared" si="1"/>
        <v>24</v>
      </c>
      <c r="F37" s="36">
        <f t="shared" si="2"/>
        <v>6</v>
      </c>
      <c r="G37" s="140">
        <v>24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47">
        <v>0</v>
      </c>
      <c r="O37" s="33">
        <f t="shared" si="3"/>
        <v>0</v>
      </c>
      <c r="P37" s="33">
        <f t="shared" si="4"/>
        <v>0</v>
      </c>
      <c r="Q37" s="48">
        <v>6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30">
        <f t="shared" si="5"/>
        <v>0</v>
      </c>
      <c r="Y37" s="30">
        <f t="shared" si="6"/>
        <v>0</v>
      </c>
      <c r="AA37" s="38">
        <f t="shared" si="7"/>
        <v>0</v>
      </c>
    </row>
    <row r="38" spans="1:27" s="38" customFormat="1" ht="11.25" customHeight="1">
      <c r="A38" s="55">
        <v>33</v>
      </c>
      <c r="B38" s="38" t="s">
        <v>539</v>
      </c>
      <c r="C38" s="35" t="s">
        <v>211</v>
      </c>
      <c r="D38" s="20">
        <f t="shared" ref="D38:D58" si="8">COUNTIF((G38:M38),"&gt;0")</f>
        <v>2</v>
      </c>
      <c r="E38" s="36">
        <f t="shared" ref="E38:E58" si="9">G38+H38+I38+J38+K38+L38+M38+O38+N38+P38</f>
        <v>22</v>
      </c>
      <c r="F38" s="36">
        <f t="shared" ref="F38:F58" si="10">Q38+R38+S38+T38+U38+V38+W38+X38+Y38</f>
        <v>6</v>
      </c>
      <c r="G38" s="36">
        <v>0</v>
      </c>
      <c r="H38" s="39">
        <v>0</v>
      </c>
      <c r="I38" s="39">
        <v>9</v>
      </c>
      <c r="J38" s="36">
        <v>0</v>
      </c>
      <c r="K38" s="36">
        <v>13</v>
      </c>
      <c r="L38" s="36">
        <v>0</v>
      </c>
      <c r="M38" s="36">
        <v>0</v>
      </c>
      <c r="N38" s="47">
        <v>0</v>
      </c>
      <c r="O38" s="33">
        <f t="shared" ref="O38:O58" si="11">0 - (SMALL((G38:M38),1))</f>
        <v>0</v>
      </c>
      <c r="P38" s="33">
        <f t="shared" ref="P38:P60" si="12">0 - (SMALL((G38:M38),2))</f>
        <v>0</v>
      </c>
      <c r="Q38" s="36">
        <v>0</v>
      </c>
      <c r="R38" s="36">
        <v>0</v>
      </c>
      <c r="S38" s="36">
        <v>3</v>
      </c>
      <c r="T38" s="36">
        <v>0</v>
      </c>
      <c r="U38" s="36">
        <v>3</v>
      </c>
      <c r="V38" s="48">
        <v>0</v>
      </c>
      <c r="W38" s="48">
        <v>0</v>
      </c>
      <c r="X38" s="30">
        <f t="shared" ref="X38:X58" si="13">0 - (SMALL((Q38:W38),1))</f>
        <v>0</v>
      </c>
      <c r="Y38" s="30">
        <f t="shared" ref="Y38:Y60" si="14">0 - (SMALL((Q38:W38),2))</f>
        <v>0</v>
      </c>
      <c r="AA38" s="38">
        <f t="shared" si="7"/>
        <v>0</v>
      </c>
    </row>
    <row r="39" spans="1:27" s="38" customFormat="1" ht="11.25" customHeight="1">
      <c r="A39" s="55">
        <v>34</v>
      </c>
      <c r="B39" s="111" t="s">
        <v>537</v>
      </c>
      <c r="C39" s="111" t="s">
        <v>171</v>
      </c>
      <c r="D39" s="20">
        <f t="shared" si="8"/>
        <v>2</v>
      </c>
      <c r="E39" s="36">
        <f t="shared" si="9"/>
        <v>21</v>
      </c>
      <c r="F39" s="36">
        <f t="shared" si="10"/>
        <v>6</v>
      </c>
      <c r="G39" s="39">
        <v>0</v>
      </c>
      <c r="H39" s="39">
        <v>0</v>
      </c>
      <c r="I39" s="36">
        <v>11</v>
      </c>
      <c r="J39" s="39">
        <v>10</v>
      </c>
      <c r="K39" s="39">
        <v>0</v>
      </c>
      <c r="L39" s="36">
        <v>0</v>
      </c>
      <c r="M39" s="36">
        <v>0</v>
      </c>
      <c r="N39" s="47">
        <v>0</v>
      </c>
      <c r="O39" s="33">
        <f t="shared" si="11"/>
        <v>0</v>
      </c>
      <c r="P39" s="33">
        <f t="shared" si="12"/>
        <v>0</v>
      </c>
      <c r="Q39" s="36">
        <v>0</v>
      </c>
      <c r="R39" s="36">
        <v>0</v>
      </c>
      <c r="S39" s="36">
        <v>3</v>
      </c>
      <c r="T39" s="36">
        <v>3</v>
      </c>
      <c r="U39" s="36">
        <v>0</v>
      </c>
      <c r="V39" s="48">
        <v>0</v>
      </c>
      <c r="W39" s="48">
        <v>0</v>
      </c>
      <c r="X39" s="30">
        <f t="shared" si="13"/>
        <v>0</v>
      </c>
      <c r="Y39" s="30">
        <f t="shared" si="14"/>
        <v>0</v>
      </c>
      <c r="AA39" s="38">
        <f t="shared" si="7"/>
        <v>0</v>
      </c>
    </row>
    <row r="40" spans="1:27" s="38" customFormat="1" ht="11.25" customHeight="1">
      <c r="A40" s="55">
        <v>35</v>
      </c>
      <c r="B40" s="35" t="s">
        <v>121</v>
      </c>
      <c r="C40" s="35" t="s">
        <v>304</v>
      </c>
      <c r="D40" s="43">
        <f t="shared" si="8"/>
        <v>3</v>
      </c>
      <c r="E40" s="36">
        <f t="shared" si="9"/>
        <v>20</v>
      </c>
      <c r="F40" s="36">
        <f t="shared" si="10"/>
        <v>14</v>
      </c>
      <c r="G40" s="39">
        <v>0</v>
      </c>
      <c r="H40" s="36">
        <v>10</v>
      </c>
      <c r="I40" s="36">
        <v>2</v>
      </c>
      <c r="J40" s="36">
        <v>0</v>
      </c>
      <c r="K40" s="36">
        <v>8</v>
      </c>
      <c r="L40" s="36">
        <v>0</v>
      </c>
      <c r="M40" s="36">
        <v>0</v>
      </c>
      <c r="N40" s="47">
        <v>0</v>
      </c>
      <c r="O40" s="33">
        <f t="shared" si="11"/>
        <v>0</v>
      </c>
      <c r="P40" s="33">
        <f t="shared" si="12"/>
        <v>0</v>
      </c>
      <c r="Q40" s="48">
        <v>0</v>
      </c>
      <c r="R40" s="48">
        <v>3</v>
      </c>
      <c r="S40" s="48">
        <v>5</v>
      </c>
      <c r="T40" s="48">
        <v>0</v>
      </c>
      <c r="U40" s="48">
        <v>6</v>
      </c>
      <c r="V40" s="48">
        <v>0</v>
      </c>
      <c r="W40" s="48">
        <v>0</v>
      </c>
      <c r="X40" s="30">
        <f t="shared" si="13"/>
        <v>0</v>
      </c>
      <c r="Y40" s="30">
        <f t="shared" si="14"/>
        <v>0</v>
      </c>
      <c r="AA40" s="38">
        <f t="shared" si="7"/>
        <v>0</v>
      </c>
    </row>
    <row r="41" spans="1:27" s="38" customFormat="1" ht="11.25" customHeight="1">
      <c r="A41" s="55">
        <v>36</v>
      </c>
      <c r="B41" s="35" t="s">
        <v>538</v>
      </c>
      <c r="C41" s="35" t="s">
        <v>151</v>
      </c>
      <c r="D41" s="43">
        <f t="shared" si="8"/>
        <v>2</v>
      </c>
      <c r="E41" s="36">
        <f t="shared" si="9"/>
        <v>16</v>
      </c>
      <c r="F41" s="36">
        <f t="shared" si="10"/>
        <v>6</v>
      </c>
      <c r="G41" s="36">
        <v>0</v>
      </c>
      <c r="H41" s="36">
        <v>0</v>
      </c>
      <c r="I41" s="36">
        <v>10</v>
      </c>
      <c r="J41" s="36">
        <v>0</v>
      </c>
      <c r="K41" s="36">
        <v>6</v>
      </c>
      <c r="L41" s="36">
        <v>0</v>
      </c>
      <c r="M41" s="36">
        <v>0</v>
      </c>
      <c r="N41" s="47">
        <v>0</v>
      </c>
      <c r="O41" s="33">
        <f t="shared" si="11"/>
        <v>0</v>
      </c>
      <c r="P41" s="33">
        <f t="shared" si="12"/>
        <v>0</v>
      </c>
      <c r="Q41" s="36">
        <v>0</v>
      </c>
      <c r="R41" s="36">
        <v>0</v>
      </c>
      <c r="S41" s="48">
        <v>3</v>
      </c>
      <c r="T41" s="48">
        <v>0</v>
      </c>
      <c r="U41" s="48">
        <v>3</v>
      </c>
      <c r="V41" s="48">
        <v>0</v>
      </c>
      <c r="W41" s="48">
        <v>0</v>
      </c>
      <c r="X41" s="30">
        <f t="shared" si="13"/>
        <v>0</v>
      </c>
      <c r="Y41" s="30">
        <f t="shared" si="14"/>
        <v>0</v>
      </c>
      <c r="AA41" s="38">
        <f t="shared" si="7"/>
        <v>0</v>
      </c>
    </row>
    <row r="42" spans="1:27" s="38" customFormat="1" ht="11.25" customHeight="1">
      <c r="A42" s="55">
        <v>37</v>
      </c>
      <c r="B42" s="35" t="s">
        <v>342</v>
      </c>
      <c r="C42" s="35" t="s">
        <v>299</v>
      </c>
      <c r="D42" s="43">
        <f t="shared" si="8"/>
        <v>2</v>
      </c>
      <c r="E42" s="36">
        <f t="shared" si="9"/>
        <v>15</v>
      </c>
      <c r="F42" s="36">
        <f t="shared" si="10"/>
        <v>4</v>
      </c>
      <c r="G42" s="39">
        <v>0</v>
      </c>
      <c r="H42" s="36">
        <v>14</v>
      </c>
      <c r="I42" s="36">
        <v>1</v>
      </c>
      <c r="J42" s="36">
        <v>0</v>
      </c>
      <c r="K42" s="36">
        <v>0</v>
      </c>
      <c r="L42" s="36">
        <v>0</v>
      </c>
      <c r="M42" s="36">
        <v>0</v>
      </c>
      <c r="N42" s="47">
        <v>0</v>
      </c>
      <c r="O42" s="33">
        <f t="shared" si="11"/>
        <v>0</v>
      </c>
      <c r="P42" s="33">
        <f t="shared" si="12"/>
        <v>0</v>
      </c>
      <c r="Q42" s="36">
        <v>0</v>
      </c>
      <c r="R42" s="36">
        <v>3</v>
      </c>
      <c r="S42" s="36">
        <v>1</v>
      </c>
      <c r="T42" s="36">
        <v>0</v>
      </c>
      <c r="U42" s="36">
        <v>0</v>
      </c>
      <c r="V42" s="48">
        <v>0</v>
      </c>
      <c r="W42" s="48">
        <v>0</v>
      </c>
      <c r="X42" s="30">
        <f t="shared" si="13"/>
        <v>0</v>
      </c>
      <c r="Y42" s="30">
        <f t="shared" si="14"/>
        <v>0</v>
      </c>
      <c r="AA42" s="38">
        <f t="shared" si="7"/>
        <v>0</v>
      </c>
    </row>
    <row r="43" spans="1:27" s="38" customFormat="1" ht="11.25" customHeight="1">
      <c r="A43" s="55">
        <v>38</v>
      </c>
      <c r="B43" s="35" t="s">
        <v>516</v>
      </c>
      <c r="C43" s="35" t="s">
        <v>156</v>
      </c>
      <c r="D43" s="43">
        <f t="shared" si="8"/>
        <v>1</v>
      </c>
      <c r="E43" s="36">
        <f t="shared" si="9"/>
        <v>13</v>
      </c>
      <c r="F43" s="36">
        <f t="shared" si="10"/>
        <v>4</v>
      </c>
      <c r="G43" s="39">
        <v>0</v>
      </c>
      <c r="H43" s="36">
        <v>0</v>
      </c>
      <c r="I43" s="36">
        <v>13</v>
      </c>
      <c r="J43" s="36">
        <v>0</v>
      </c>
      <c r="K43" s="36">
        <v>0</v>
      </c>
      <c r="L43" s="36">
        <v>0</v>
      </c>
      <c r="M43" s="36">
        <v>0</v>
      </c>
      <c r="N43" s="47">
        <v>0</v>
      </c>
      <c r="O43" s="33">
        <f t="shared" si="11"/>
        <v>0</v>
      </c>
      <c r="P43" s="33">
        <f t="shared" si="12"/>
        <v>0</v>
      </c>
      <c r="Q43" s="36">
        <v>0</v>
      </c>
      <c r="R43" s="36">
        <v>0</v>
      </c>
      <c r="S43" s="36">
        <v>4</v>
      </c>
      <c r="T43" s="36">
        <v>0</v>
      </c>
      <c r="U43" s="36">
        <v>0</v>
      </c>
      <c r="V43" s="48">
        <v>0</v>
      </c>
      <c r="W43" s="48">
        <v>0</v>
      </c>
      <c r="X43" s="30">
        <f t="shared" si="13"/>
        <v>0</v>
      </c>
      <c r="Y43" s="30">
        <f t="shared" si="14"/>
        <v>0</v>
      </c>
      <c r="AA43" s="38">
        <f t="shared" si="7"/>
        <v>0</v>
      </c>
    </row>
    <row r="44" spans="1:27" s="38" customFormat="1" ht="11.25" customHeight="1">
      <c r="A44" s="55">
        <v>39</v>
      </c>
      <c r="B44" s="35" t="s">
        <v>343</v>
      </c>
      <c r="C44" s="35" t="s">
        <v>147</v>
      </c>
      <c r="D44" s="43">
        <f t="shared" si="8"/>
        <v>1</v>
      </c>
      <c r="E44" s="36">
        <f t="shared" si="9"/>
        <v>13</v>
      </c>
      <c r="F44" s="36">
        <f t="shared" si="10"/>
        <v>1</v>
      </c>
      <c r="G44" s="36">
        <v>0</v>
      </c>
      <c r="H44" s="36">
        <v>13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47">
        <v>0</v>
      </c>
      <c r="O44" s="33">
        <f t="shared" si="11"/>
        <v>0</v>
      </c>
      <c r="P44" s="33">
        <f t="shared" si="12"/>
        <v>0</v>
      </c>
      <c r="Q44" s="48">
        <v>0</v>
      </c>
      <c r="R44" s="48">
        <v>1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30">
        <f t="shared" si="13"/>
        <v>0</v>
      </c>
      <c r="Y44" s="30">
        <f t="shared" si="14"/>
        <v>0</v>
      </c>
      <c r="AA44" s="38">
        <f t="shared" si="7"/>
        <v>0</v>
      </c>
    </row>
    <row r="45" spans="1:27" s="38" customFormat="1" ht="11.25" customHeight="1">
      <c r="A45" s="55">
        <v>40</v>
      </c>
      <c r="B45" s="38" t="s">
        <v>359</v>
      </c>
      <c r="C45" s="38" t="s">
        <v>63</v>
      </c>
      <c r="D45" s="43">
        <f t="shared" si="8"/>
        <v>1</v>
      </c>
      <c r="E45" s="36">
        <f t="shared" si="9"/>
        <v>12</v>
      </c>
      <c r="F45" s="36">
        <f t="shared" si="10"/>
        <v>5</v>
      </c>
      <c r="G45" s="140">
        <v>12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47">
        <v>0</v>
      </c>
      <c r="O45" s="33">
        <f t="shared" si="11"/>
        <v>0</v>
      </c>
      <c r="P45" s="33">
        <f t="shared" si="12"/>
        <v>0</v>
      </c>
      <c r="Q45" s="48">
        <v>5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30">
        <f t="shared" si="13"/>
        <v>0</v>
      </c>
      <c r="Y45" s="30">
        <f t="shared" si="14"/>
        <v>0</v>
      </c>
      <c r="AA45" s="38">
        <f t="shared" si="7"/>
        <v>0</v>
      </c>
    </row>
    <row r="46" spans="1:27" s="38" customFormat="1" ht="11.25" customHeight="1">
      <c r="A46" s="55">
        <v>41</v>
      </c>
      <c r="B46" s="38" t="s">
        <v>337</v>
      </c>
      <c r="C46" s="38" t="s">
        <v>151</v>
      </c>
      <c r="D46" s="43">
        <f t="shared" si="8"/>
        <v>2</v>
      </c>
      <c r="E46" s="36">
        <f t="shared" si="9"/>
        <v>11</v>
      </c>
      <c r="F46" s="36">
        <f t="shared" si="10"/>
        <v>9</v>
      </c>
      <c r="G46" s="140">
        <v>4</v>
      </c>
      <c r="H46" s="36">
        <v>0</v>
      </c>
      <c r="I46" s="36">
        <v>7</v>
      </c>
      <c r="J46" s="36">
        <v>0</v>
      </c>
      <c r="K46" s="36">
        <v>0</v>
      </c>
      <c r="L46" s="36">
        <v>0</v>
      </c>
      <c r="M46" s="36">
        <v>0</v>
      </c>
      <c r="N46" s="47">
        <v>0</v>
      </c>
      <c r="O46" s="33">
        <f t="shared" si="11"/>
        <v>0</v>
      </c>
      <c r="P46" s="33">
        <f t="shared" si="12"/>
        <v>0</v>
      </c>
      <c r="Q46" s="48">
        <v>4</v>
      </c>
      <c r="R46" s="36">
        <v>0</v>
      </c>
      <c r="S46" s="48">
        <v>5</v>
      </c>
      <c r="T46" s="48">
        <v>0</v>
      </c>
      <c r="U46" s="48">
        <v>0</v>
      </c>
      <c r="V46" s="48">
        <v>0</v>
      </c>
      <c r="W46" s="48">
        <v>0</v>
      </c>
      <c r="X46" s="30">
        <f t="shared" si="13"/>
        <v>0</v>
      </c>
      <c r="Y46" s="30">
        <f t="shared" si="14"/>
        <v>0</v>
      </c>
      <c r="AA46" s="38">
        <f t="shared" si="7"/>
        <v>0</v>
      </c>
    </row>
    <row r="47" spans="1:27" s="38" customFormat="1" ht="11.25" customHeight="1">
      <c r="A47" s="55">
        <v>42</v>
      </c>
      <c r="B47" s="35" t="s">
        <v>375</v>
      </c>
      <c r="C47" s="35" t="s">
        <v>304</v>
      </c>
      <c r="D47" s="43">
        <f t="shared" si="8"/>
        <v>3</v>
      </c>
      <c r="E47" s="36">
        <f t="shared" si="9"/>
        <v>11</v>
      </c>
      <c r="F47" s="36">
        <f t="shared" si="10"/>
        <v>6</v>
      </c>
      <c r="G47" s="36">
        <v>0</v>
      </c>
      <c r="H47" s="36">
        <v>9</v>
      </c>
      <c r="I47" s="36">
        <v>1</v>
      </c>
      <c r="J47" s="36">
        <v>0</v>
      </c>
      <c r="K47" s="36">
        <v>1</v>
      </c>
      <c r="L47" s="36">
        <v>0</v>
      </c>
      <c r="M47" s="36">
        <v>0</v>
      </c>
      <c r="N47" s="47">
        <v>0</v>
      </c>
      <c r="O47" s="33">
        <f t="shared" si="11"/>
        <v>0</v>
      </c>
      <c r="P47" s="33">
        <f t="shared" si="12"/>
        <v>0</v>
      </c>
      <c r="Q47" s="36">
        <v>0</v>
      </c>
      <c r="R47" s="36">
        <v>5</v>
      </c>
      <c r="S47" s="36">
        <v>1</v>
      </c>
      <c r="T47" s="36">
        <v>0</v>
      </c>
      <c r="U47" s="36">
        <v>0</v>
      </c>
      <c r="V47" s="48">
        <v>0</v>
      </c>
      <c r="W47" s="48">
        <v>0</v>
      </c>
      <c r="X47" s="30">
        <f t="shared" si="13"/>
        <v>0</v>
      </c>
      <c r="Y47" s="30">
        <f t="shared" si="14"/>
        <v>0</v>
      </c>
      <c r="AA47" s="38">
        <f t="shared" si="7"/>
        <v>0</v>
      </c>
    </row>
    <row r="48" spans="1:27" s="38" customFormat="1" ht="11.25" customHeight="1">
      <c r="A48" s="55">
        <v>43</v>
      </c>
      <c r="B48" s="38" t="s">
        <v>360</v>
      </c>
      <c r="C48" s="38" t="s">
        <v>150</v>
      </c>
      <c r="D48" s="43">
        <f t="shared" si="8"/>
        <v>1</v>
      </c>
      <c r="E48" s="36">
        <f t="shared" si="9"/>
        <v>11</v>
      </c>
      <c r="F48" s="36">
        <f t="shared" si="10"/>
        <v>2</v>
      </c>
      <c r="G48" s="140">
        <v>11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47">
        <v>0</v>
      </c>
      <c r="O48" s="33">
        <f t="shared" si="11"/>
        <v>0</v>
      </c>
      <c r="P48" s="33">
        <f t="shared" si="12"/>
        <v>0</v>
      </c>
      <c r="Q48" s="48">
        <v>2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30">
        <f t="shared" si="13"/>
        <v>0</v>
      </c>
      <c r="Y48" s="30">
        <f t="shared" si="14"/>
        <v>0</v>
      </c>
      <c r="AA48" s="38">
        <f t="shared" si="7"/>
        <v>0</v>
      </c>
    </row>
    <row r="49" spans="1:27" s="38" customFormat="1" ht="11.25" customHeight="1">
      <c r="A49" s="55">
        <v>44</v>
      </c>
      <c r="B49" s="35" t="s">
        <v>213</v>
      </c>
      <c r="C49" s="35" t="s">
        <v>304</v>
      </c>
      <c r="D49" s="43">
        <f t="shared" si="8"/>
        <v>3</v>
      </c>
      <c r="E49" s="36">
        <f t="shared" si="9"/>
        <v>11</v>
      </c>
      <c r="F49" s="36">
        <f t="shared" si="10"/>
        <v>2</v>
      </c>
      <c r="G49" s="39">
        <v>0</v>
      </c>
      <c r="H49" s="36">
        <v>8</v>
      </c>
      <c r="I49" s="36">
        <v>1</v>
      </c>
      <c r="J49" s="36">
        <v>0</v>
      </c>
      <c r="K49" s="36">
        <v>2</v>
      </c>
      <c r="L49" s="36">
        <v>0</v>
      </c>
      <c r="M49" s="36">
        <v>0</v>
      </c>
      <c r="N49" s="47">
        <v>0</v>
      </c>
      <c r="O49" s="33">
        <f t="shared" si="11"/>
        <v>0</v>
      </c>
      <c r="P49" s="33">
        <f t="shared" si="12"/>
        <v>0</v>
      </c>
      <c r="Q49" s="36">
        <v>0</v>
      </c>
      <c r="R49" s="36">
        <v>2</v>
      </c>
      <c r="S49" s="36">
        <v>0</v>
      </c>
      <c r="T49" s="36">
        <v>0</v>
      </c>
      <c r="U49" s="36">
        <v>0</v>
      </c>
      <c r="V49" s="48">
        <v>0</v>
      </c>
      <c r="W49" s="48">
        <v>0</v>
      </c>
      <c r="X49" s="30">
        <f t="shared" si="13"/>
        <v>0</v>
      </c>
      <c r="Y49" s="30">
        <f t="shared" si="14"/>
        <v>0</v>
      </c>
      <c r="AA49" s="38">
        <f t="shared" si="7"/>
        <v>0</v>
      </c>
    </row>
    <row r="50" spans="1:27" s="38" customFormat="1" ht="11.25" customHeight="1">
      <c r="A50" s="55">
        <v>45</v>
      </c>
      <c r="B50" s="38" t="s">
        <v>345</v>
      </c>
      <c r="C50" s="38" t="s">
        <v>151</v>
      </c>
      <c r="D50" s="20">
        <f t="shared" si="8"/>
        <v>1</v>
      </c>
      <c r="E50" s="36">
        <f t="shared" si="9"/>
        <v>11</v>
      </c>
      <c r="F50" s="36">
        <f t="shared" si="10"/>
        <v>0</v>
      </c>
      <c r="G50" s="36">
        <v>0</v>
      </c>
      <c r="H50" s="36">
        <v>11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47">
        <v>0</v>
      </c>
      <c r="O50" s="33">
        <f t="shared" si="11"/>
        <v>0</v>
      </c>
      <c r="P50" s="33">
        <f t="shared" si="12"/>
        <v>0</v>
      </c>
      <c r="Q50" s="36">
        <v>0</v>
      </c>
      <c r="R50" s="36">
        <v>0</v>
      </c>
      <c r="S50" s="48">
        <v>0</v>
      </c>
      <c r="T50" s="36">
        <v>0</v>
      </c>
      <c r="U50" s="36">
        <v>0</v>
      </c>
      <c r="V50" s="48">
        <v>0</v>
      </c>
      <c r="W50" s="48">
        <v>0</v>
      </c>
      <c r="X50" s="30">
        <f t="shared" si="13"/>
        <v>0</v>
      </c>
      <c r="Y50" s="30">
        <f t="shared" si="14"/>
        <v>0</v>
      </c>
      <c r="AA50" s="38">
        <f t="shared" si="7"/>
        <v>0</v>
      </c>
    </row>
    <row r="51" spans="1:27" s="38" customFormat="1" ht="11.25" customHeight="1">
      <c r="A51" s="55">
        <v>46</v>
      </c>
      <c r="B51" s="35" t="s">
        <v>542</v>
      </c>
      <c r="C51" s="35" t="s">
        <v>211</v>
      </c>
      <c r="D51" s="43">
        <f t="shared" si="8"/>
        <v>2</v>
      </c>
      <c r="E51" s="36">
        <f t="shared" si="9"/>
        <v>10</v>
      </c>
      <c r="F51" s="36">
        <f t="shared" si="10"/>
        <v>11</v>
      </c>
      <c r="G51" s="39">
        <v>0</v>
      </c>
      <c r="H51" s="36">
        <v>0</v>
      </c>
      <c r="I51" s="36">
        <v>1</v>
      </c>
      <c r="J51" s="36">
        <v>0</v>
      </c>
      <c r="K51" s="36">
        <v>9</v>
      </c>
      <c r="L51" s="36">
        <v>0</v>
      </c>
      <c r="M51" s="36">
        <v>0</v>
      </c>
      <c r="N51" s="47">
        <v>0</v>
      </c>
      <c r="O51" s="33">
        <f t="shared" si="11"/>
        <v>0</v>
      </c>
      <c r="P51" s="33">
        <f t="shared" si="12"/>
        <v>0</v>
      </c>
      <c r="Q51" s="36">
        <v>0</v>
      </c>
      <c r="R51" s="36">
        <v>0</v>
      </c>
      <c r="S51" s="48">
        <v>4</v>
      </c>
      <c r="T51" s="48">
        <v>0</v>
      </c>
      <c r="U51" s="48">
        <v>7</v>
      </c>
      <c r="V51" s="48">
        <v>0</v>
      </c>
      <c r="W51" s="48">
        <v>0</v>
      </c>
      <c r="X51" s="30">
        <f t="shared" si="13"/>
        <v>0</v>
      </c>
      <c r="Y51" s="30">
        <f t="shared" si="14"/>
        <v>0</v>
      </c>
      <c r="AA51" s="38">
        <f t="shared" si="7"/>
        <v>0</v>
      </c>
    </row>
    <row r="52" spans="1:27" s="38" customFormat="1" ht="11.25" customHeight="1">
      <c r="A52" s="55">
        <v>47</v>
      </c>
      <c r="B52" s="35" t="s">
        <v>545</v>
      </c>
      <c r="C52" s="35" t="s">
        <v>149</v>
      </c>
      <c r="D52" s="43">
        <f t="shared" si="8"/>
        <v>2</v>
      </c>
      <c r="E52" s="36">
        <f t="shared" si="9"/>
        <v>8</v>
      </c>
      <c r="F52" s="36">
        <f t="shared" si="10"/>
        <v>7</v>
      </c>
      <c r="G52" s="39">
        <v>0</v>
      </c>
      <c r="H52" s="36">
        <v>0</v>
      </c>
      <c r="I52" s="36">
        <v>1</v>
      </c>
      <c r="J52" s="36">
        <v>7</v>
      </c>
      <c r="K52" s="36">
        <v>0</v>
      </c>
      <c r="L52" s="36">
        <v>0</v>
      </c>
      <c r="M52" s="36">
        <v>0</v>
      </c>
      <c r="N52" s="47">
        <v>0</v>
      </c>
      <c r="O52" s="33">
        <f t="shared" si="11"/>
        <v>0</v>
      </c>
      <c r="P52" s="33">
        <f t="shared" si="12"/>
        <v>0</v>
      </c>
      <c r="Q52" s="36">
        <v>0</v>
      </c>
      <c r="R52" s="36">
        <v>0</v>
      </c>
      <c r="S52" s="36">
        <v>2</v>
      </c>
      <c r="T52" s="36">
        <v>5</v>
      </c>
      <c r="U52" s="36">
        <v>0</v>
      </c>
      <c r="V52" s="48">
        <v>0</v>
      </c>
      <c r="W52" s="48">
        <v>0</v>
      </c>
      <c r="X52" s="30">
        <f t="shared" si="13"/>
        <v>0</v>
      </c>
      <c r="Y52" s="30">
        <f t="shared" si="14"/>
        <v>0</v>
      </c>
      <c r="AA52" s="38">
        <f t="shared" si="7"/>
        <v>0</v>
      </c>
    </row>
    <row r="53" spans="1:27" ht="11.25" customHeight="1">
      <c r="A53" s="55">
        <v>48</v>
      </c>
      <c r="B53" s="35" t="s">
        <v>541</v>
      </c>
      <c r="C53" s="35" t="s">
        <v>151</v>
      </c>
      <c r="D53" s="43">
        <f t="shared" si="8"/>
        <v>2</v>
      </c>
      <c r="E53" s="36">
        <f t="shared" si="9"/>
        <v>8</v>
      </c>
      <c r="F53" s="36">
        <f t="shared" si="10"/>
        <v>7</v>
      </c>
      <c r="G53" s="39">
        <v>0</v>
      </c>
      <c r="H53" s="36">
        <v>0</v>
      </c>
      <c r="I53" s="36">
        <v>4</v>
      </c>
      <c r="J53" s="36">
        <v>0</v>
      </c>
      <c r="K53" s="36">
        <v>4</v>
      </c>
      <c r="L53" s="36">
        <v>0</v>
      </c>
      <c r="M53" s="36">
        <v>0</v>
      </c>
      <c r="N53" s="47">
        <v>0</v>
      </c>
      <c r="O53" s="33">
        <f t="shared" si="11"/>
        <v>0</v>
      </c>
      <c r="P53" s="33">
        <f t="shared" si="12"/>
        <v>0</v>
      </c>
      <c r="Q53" s="36">
        <v>0</v>
      </c>
      <c r="R53" s="36">
        <v>0</v>
      </c>
      <c r="S53" s="36">
        <v>4</v>
      </c>
      <c r="T53" s="36">
        <v>0</v>
      </c>
      <c r="U53" s="36">
        <v>3</v>
      </c>
      <c r="V53" s="48">
        <v>0</v>
      </c>
      <c r="W53" s="48">
        <v>0</v>
      </c>
      <c r="X53" s="30">
        <f t="shared" si="13"/>
        <v>0</v>
      </c>
      <c r="Y53" s="30">
        <f t="shared" si="14"/>
        <v>0</v>
      </c>
      <c r="AA53" s="38">
        <f t="shared" si="7"/>
        <v>0</v>
      </c>
    </row>
    <row r="54" spans="1:27" ht="11.25" customHeight="1">
      <c r="A54" s="55">
        <v>49</v>
      </c>
      <c r="B54" s="35" t="s">
        <v>214</v>
      </c>
      <c r="C54" s="35" t="s">
        <v>304</v>
      </c>
      <c r="D54" s="43">
        <f t="shared" si="8"/>
        <v>1</v>
      </c>
      <c r="E54" s="36">
        <f t="shared" si="9"/>
        <v>7</v>
      </c>
      <c r="F54" s="36">
        <f t="shared" si="10"/>
        <v>2</v>
      </c>
      <c r="G54" s="36">
        <v>0</v>
      </c>
      <c r="H54" s="36">
        <v>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47">
        <v>0</v>
      </c>
      <c r="O54" s="33">
        <f t="shared" si="11"/>
        <v>0</v>
      </c>
      <c r="P54" s="33">
        <f t="shared" si="12"/>
        <v>0</v>
      </c>
      <c r="Q54" s="36">
        <v>0</v>
      </c>
      <c r="R54" s="36">
        <v>2</v>
      </c>
      <c r="S54" s="48">
        <v>0</v>
      </c>
      <c r="T54" s="36">
        <v>0</v>
      </c>
      <c r="U54" s="36">
        <v>0</v>
      </c>
      <c r="V54" s="48">
        <v>0</v>
      </c>
      <c r="W54" s="48">
        <v>0</v>
      </c>
      <c r="X54" s="30">
        <f t="shared" si="13"/>
        <v>0</v>
      </c>
      <c r="Y54" s="30">
        <f t="shared" si="14"/>
        <v>0</v>
      </c>
      <c r="AA54" s="38">
        <f t="shared" si="7"/>
        <v>0</v>
      </c>
    </row>
    <row r="55" spans="1:27" ht="11.25" customHeight="1">
      <c r="A55" s="55">
        <v>50</v>
      </c>
      <c r="B55" s="35" t="s">
        <v>547</v>
      </c>
      <c r="C55" s="35" t="s">
        <v>151</v>
      </c>
      <c r="D55" s="43">
        <f t="shared" si="8"/>
        <v>2</v>
      </c>
      <c r="E55" s="36">
        <f t="shared" si="9"/>
        <v>4</v>
      </c>
      <c r="F55" s="36">
        <f t="shared" si="10"/>
        <v>8</v>
      </c>
      <c r="G55" s="39">
        <v>0</v>
      </c>
      <c r="H55" s="36">
        <v>0</v>
      </c>
      <c r="I55" s="36">
        <v>1</v>
      </c>
      <c r="J55" s="36">
        <v>0</v>
      </c>
      <c r="K55" s="36">
        <v>3</v>
      </c>
      <c r="L55" s="36">
        <v>0</v>
      </c>
      <c r="M55" s="36">
        <v>0</v>
      </c>
      <c r="N55" s="47">
        <v>0</v>
      </c>
      <c r="O55" s="33">
        <f t="shared" si="11"/>
        <v>0</v>
      </c>
      <c r="P55" s="33">
        <f t="shared" si="12"/>
        <v>0</v>
      </c>
      <c r="Q55" s="36">
        <v>0</v>
      </c>
      <c r="R55" s="36">
        <v>0</v>
      </c>
      <c r="S55" s="36">
        <v>2</v>
      </c>
      <c r="T55" s="36">
        <v>0</v>
      </c>
      <c r="U55" s="36">
        <v>6</v>
      </c>
      <c r="V55" s="48">
        <v>0</v>
      </c>
      <c r="W55" s="48">
        <v>0</v>
      </c>
      <c r="X55" s="30">
        <f t="shared" si="13"/>
        <v>0</v>
      </c>
      <c r="Y55" s="30">
        <f t="shared" si="14"/>
        <v>0</v>
      </c>
      <c r="AA55" s="38">
        <f t="shared" si="7"/>
        <v>0</v>
      </c>
    </row>
    <row r="56" spans="1:27" ht="11.25" customHeight="1">
      <c r="A56" s="55">
        <v>51</v>
      </c>
      <c r="B56" s="35" t="s">
        <v>544</v>
      </c>
      <c r="C56" s="35" t="s">
        <v>152</v>
      </c>
      <c r="D56" s="43">
        <f t="shared" si="8"/>
        <v>1</v>
      </c>
      <c r="E56" s="36">
        <f t="shared" si="9"/>
        <v>1</v>
      </c>
      <c r="F56" s="36">
        <f t="shared" si="10"/>
        <v>4</v>
      </c>
      <c r="G56" s="39">
        <v>0</v>
      </c>
      <c r="H56" s="36">
        <v>0</v>
      </c>
      <c r="I56" s="36">
        <v>1</v>
      </c>
      <c r="J56" s="36">
        <v>0</v>
      </c>
      <c r="K56" s="36">
        <v>0</v>
      </c>
      <c r="L56" s="36">
        <v>0</v>
      </c>
      <c r="M56" s="36">
        <v>0</v>
      </c>
      <c r="N56" s="47">
        <v>0</v>
      </c>
      <c r="O56" s="33">
        <f t="shared" si="11"/>
        <v>0</v>
      </c>
      <c r="P56" s="33">
        <f t="shared" si="12"/>
        <v>0</v>
      </c>
      <c r="Q56" s="36">
        <v>0</v>
      </c>
      <c r="R56" s="36">
        <v>0</v>
      </c>
      <c r="S56" s="36">
        <v>4</v>
      </c>
      <c r="T56" s="36">
        <v>0</v>
      </c>
      <c r="U56" s="36">
        <v>0</v>
      </c>
      <c r="V56" s="48">
        <v>0</v>
      </c>
      <c r="W56" s="48">
        <v>0</v>
      </c>
      <c r="X56" s="30">
        <f t="shared" si="13"/>
        <v>0</v>
      </c>
      <c r="Y56" s="30">
        <f t="shared" si="14"/>
        <v>0</v>
      </c>
      <c r="AA56" s="38">
        <f t="shared" si="7"/>
        <v>0</v>
      </c>
    </row>
    <row r="57" spans="1:27" ht="11.25" customHeight="1">
      <c r="A57" s="55">
        <v>52</v>
      </c>
      <c r="B57" s="35" t="s">
        <v>546</v>
      </c>
      <c r="C57" s="35" t="s">
        <v>151</v>
      </c>
      <c r="D57" s="43">
        <f t="shared" si="8"/>
        <v>1</v>
      </c>
      <c r="E57" s="36">
        <f t="shared" si="9"/>
        <v>1</v>
      </c>
      <c r="F57" s="36">
        <f t="shared" si="10"/>
        <v>2</v>
      </c>
      <c r="G57" s="39">
        <v>0</v>
      </c>
      <c r="H57" s="36">
        <v>0</v>
      </c>
      <c r="I57" s="36">
        <v>1</v>
      </c>
      <c r="J57" s="36">
        <v>0</v>
      </c>
      <c r="K57" s="36">
        <v>0</v>
      </c>
      <c r="L57" s="36">
        <v>0</v>
      </c>
      <c r="M57" s="36">
        <v>0</v>
      </c>
      <c r="N57" s="47">
        <v>0</v>
      </c>
      <c r="O57" s="33">
        <f t="shared" si="11"/>
        <v>0</v>
      </c>
      <c r="P57" s="33">
        <f t="shared" si="12"/>
        <v>0</v>
      </c>
      <c r="Q57" s="36">
        <v>0</v>
      </c>
      <c r="R57" s="36">
        <v>0</v>
      </c>
      <c r="S57" s="36">
        <v>2</v>
      </c>
      <c r="T57" s="36">
        <v>0</v>
      </c>
      <c r="U57" s="36">
        <v>0</v>
      </c>
      <c r="V57" s="48">
        <v>0</v>
      </c>
      <c r="W57" s="48">
        <v>0</v>
      </c>
      <c r="X57" s="30">
        <f t="shared" si="13"/>
        <v>0</v>
      </c>
      <c r="Y57" s="30">
        <f t="shared" si="14"/>
        <v>0</v>
      </c>
      <c r="AA57" s="38">
        <f t="shared" si="7"/>
        <v>0</v>
      </c>
    </row>
    <row r="58" spans="1:27" ht="11.25" customHeight="1">
      <c r="A58" s="55">
        <v>53</v>
      </c>
      <c r="B58" s="35" t="s">
        <v>543</v>
      </c>
      <c r="C58" s="35" t="s">
        <v>156</v>
      </c>
      <c r="D58" s="43">
        <f t="shared" si="8"/>
        <v>1</v>
      </c>
      <c r="E58" s="36">
        <f t="shared" si="9"/>
        <v>1</v>
      </c>
      <c r="F58" s="36">
        <f t="shared" si="10"/>
        <v>1</v>
      </c>
      <c r="G58" s="39">
        <v>0</v>
      </c>
      <c r="H58" s="36">
        <v>0</v>
      </c>
      <c r="I58" s="36">
        <v>1</v>
      </c>
      <c r="J58" s="36">
        <v>0</v>
      </c>
      <c r="K58" s="36">
        <v>0</v>
      </c>
      <c r="L58" s="36">
        <v>0</v>
      </c>
      <c r="M58" s="36">
        <v>0</v>
      </c>
      <c r="N58" s="47">
        <v>0</v>
      </c>
      <c r="O58" s="33">
        <f t="shared" si="11"/>
        <v>0</v>
      </c>
      <c r="P58" s="33">
        <f t="shared" si="12"/>
        <v>0</v>
      </c>
      <c r="Q58" s="36">
        <v>0</v>
      </c>
      <c r="R58" s="36">
        <v>0</v>
      </c>
      <c r="S58" s="36">
        <v>1</v>
      </c>
      <c r="T58" s="36">
        <v>0</v>
      </c>
      <c r="U58" s="36">
        <v>0</v>
      </c>
      <c r="V58" s="48">
        <v>0</v>
      </c>
      <c r="W58" s="48">
        <v>0</v>
      </c>
      <c r="X58" s="30">
        <f t="shared" si="13"/>
        <v>0</v>
      </c>
      <c r="Y58" s="30">
        <f t="shared" si="14"/>
        <v>0</v>
      </c>
      <c r="AA58" s="38">
        <f t="shared" si="7"/>
        <v>0</v>
      </c>
    </row>
    <row r="59" spans="1:27" ht="11.25" customHeight="1">
      <c r="A59" s="55">
        <v>54</v>
      </c>
      <c r="B59" s="35"/>
      <c r="C59" s="35"/>
      <c r="D59" s="43">
        <f t="shared" ref="D59:D60" si="15">COUNTIF((G59:M59),"&gt;0")</f>
        <v>0</v>
      </c>
      <c r="E59" s="36" t="e">
        <f t="shared" ref="E59:E60" si="16">G59+H59+I59+J59+K59+L59+M59+O59+N59+P59</f>
        <v>#NUM!</v>
      </c>
      <c r="F59" s="36" t="e">
        <f t="shared" ref="F59" si="17">Q59+R59+S59+T59+U59+V59+W59+X59+Y59</f>
        <v>#NUM!</v>
      </c>
      <c r="G59" s="39"/>
      <c r="H59" s="36"/>
      <c r="I59" s="36"/>
      <c r="J59" s="36"/>
      <c r="K59" s="36"/>
      <c r="L59" s="36"/>
      <c r="M59" s="36"/>
      <c r="N59" s="47"/>
      <c r="O59" s="33" t="e">
        <f t="shared" ref="O59:O60" si="18">0 - (SMALL((G59:M59),1))</f>
        <v>#NUM!</v>
      </c>
      <c r="P59" s="33" t="e">
        <f t="shared" si="12"/>
        <v>#NUM!</v>
      </c>
      <c r="Q59" s="36"/>
      <c r="R59" s="36"/>
      <c r="S59" s="36"/>
      <c r="T59" s="36"/>
      <c r="U59" s="36"/>
      <c r="V59" s="36"/>
      <c r="W59" s="36"/>
      <c r="X59" s="30" t="e">
        <f t="shared" ref="X59:X60" si="19">0 - (SMALL((Q59:W59),1))</f>
        <v>#NUM!</v>
      </c>
      <c r="Y59" s="30" t="e">
        <f t="shared" si="14"/>
        <v>#NUM!</v>
      </c>
      <c r="AA59" s="38">
        <f t="shared" si="7"/>
        <v>0</v>
      </c>
    </row>
    <row r="60" spans="1:27" ht="11.25" customHeight="1">
      <c r="A60" s="55">
        <v>55</v>
      </c>
      <c r="B60" s="35"/>
      <c r="C60" s="35"/>
      <c r="D60" s="43">
        <f t="shared" si="15"/>
        <v>0</v>
      </c>
      <c r="E60" s="36" t="e">
        <f t="shared" si="16"/>
        <v>#NUM!</v>
      </c>
      <c r="F60" s="36" t="e">
        <f>Q60+R60+S60+T60+U60+V60+W60+X60+Y60</f>
        <v>#NUM!</v>
      </c>
      <c r="G60" s="39"/>
      <c r="H60" s="36"/>
      <c r="I60" s="36"/>
      <c r="J60" s="36"/>
      <c r="K60" s="36"/>
      <c r="L60" s="36"/>
      <c r="M60" s="36"/>
      <c r="N60" s="47"/>
      <c r="O60" s="33" t="e">
        <f t="shared" si="18"/>
        <v>#NUM!</v>
      </c>
      <c r="P60" s="33" t="e">
        <f t="shared" si="12"/>
        <v>#NUM!</v>
      </c>
      <c r="Q60" s="36"/>
      <c r="R60" s="36"/>
      <c r="S60" s="36"/>
      <c r="T60" s="36"/>
      <c r="U60" s="36"/>
      <c r="V60" s="36"/>
      <c r="W60" s="36"/>
      <c r="X60" s="30" t="e">
        <f t="shared" si="19"/>
        <v>#NUM!</v>
      </c>
      <c r="Y60" s="30" t="e">
        <f t="shared" si="14"/>
        <v>#NUM!</v>
      </c>
      <c r="AA60" s="38">
        <f t="shared" si="7"/>
        <v>0</v>
      </c>
    </row>
    <row r="61" spans="1:27" ht="11.25" customHeight="1">
      <c r="D61" s="133"/>
    </row>
    <row r="62" spans="1:27" ht="11.25" customHeight="1">
      <c r="D62" s="133"/>
    </row>
    <row r="63" spans="1:27" ht="11.25" customHeight="1">
      <c r="D63" s="133"/>
    </row>
    <row r="64" spans="1:27" ht="11.25" customHeight="1">
      <c r="D64" s="133"/>
    </row>
    <row r="65" spans="4:4" ht="11.25" customHeight="1">
      <c r="D65" s="133"/>
    </row>
    <row r="66" spans="4:4" ht="11.25" customHeight="1">
      <c r="D66" s="133"/>
    </row>
    <row r="67" spans="4:4" ht="13">
      <c r="D67" s="133"/>
    </row>
    <row r="68" spans="4:4" ht="13">
      <c r="D68" s="133"/>
    </row>
    <row r="69" spans="4:4" ht="13">
      <c r="D69" s="133"/>
    </row>
    <row r="70" spans="4:4" ht="13">
      <c r="D70" s="133"/>
    </row>
    <row r="71" spans="4:4" ht="13">
      <c r="D71" s="133"/>
    </row>
    <row r="72" spans="4:4" ht="13">
      <c r="D72" s="133"/>
    </row>
    <row r="73" spans="4:4" ht="13">
      <c r="D73" s="133"/>
    </row>
    <row r="74" spans="4:4" ht="13">
      <c r="D74" s="133"/>
    </row>
    <row r="75" spans="4:4" ht="13">
      <c r="D75" s="133"/>
    </row>
    <row r="76" spans="4:4" ht="13">
      <c r="D76" s="133"/>
    </row>
    <row r="77" spans="4:4" ht="13">
      <c r="D77" s="133"/>
    </row>
    <row r="78" spans="4:4" ht="13">
      <c r="D78" s="133"/>
    </row>
    <row r="79" spans="4:4" ht="13">
      <c r="D79" s="133"/>
    </row>
    <row r="80" spans="4:4" ht="13">
      <c r="D80" s="133"/>
    </row>
    <row r="81" spans="4:4" ht="13">
      <c r="D81" s="133"/>
    </row>
    <row r="82" spans="4:4" ht="13">
      <c r="D82" s="133"/>
    </row>
    <row r="83" spans="4:4" ht="13">
      <c r="D83" s="133"/>
    </row>
    <row r="84" spans="4:4" ht="13">
      <c r="D84" s="133"/>
    </row>
    <row r="85" spans="4:4" ht="13">
      <c r="D85" s="133"/>
    </row>
    <row r="86" spans="4:4" ht="13">
      <c r="D86" s="133"/>
    </row>
    <row r="87" spans="4:4" ht="13">
      <c r="D87" s="133"/>
    </row>
    <row r="88" spans="4:4" ht="13">
      <c r="D88" s="133"/>
    </row>
    <row r="89" spans="4:4" ht="13">
      <c r="D89" s="133"/>
    </row>
    <row r="90" spans="4:4" ht="13">
      <c r="D90" s="133"/>
    </row>
    <row r="91" spans="4:4" ht="13">
      <c r="D91" s="133"/>
    </row>
    <row r="92" spans="4:4" ht="13">
      <c r="D92" s="133"/>
    </row>
    <row r="93" spans="4:4" ht="13">
      <c r="D93" s="133"/>
    </row>
    <row r="94" spans="4:4" ht="13">
      <c r="D94" s="133"/>
    </row>
    <row r="95" spans="4:4" ht="13">
      <c r="D95" s="133"/>
    </row>
    <row r="96" spans="4:4" ht="13">
      <c r="D96" s="133"/>
    </row>
    <row r="97" spans="4:4" ht="13">
      <c r="D97" s="133"/>
    </row>
    <row r="98" spans="4:4" ht="13">
      <c r="D98" s="133"/>
    </row>
    <row r="99" spans="4:4" ht="13">
      <c r="D99" s="133"/>
    </row>
    <row r="100" spans="4:4" ht="13">
      <c r="D100" s="133"/>
    </row>
    <row r="101" spans="4:4" ht="13">
      <c r="D101" s="133"/>
    </row>
    <row r="102" spans="4:4" ht="13">
      <c r="D102" s="133"/>
    </row>
    <row r="103" spans="4:4" ht="13">
      <c r="D103" s="133"/>
    </row>
    <row r="104" spans="4:4" ht="13">
      <c r="D104" s="133"/>
    </row>
    <row r="105" spans="4:4" ht="13">
      <c r="D105" s="133"/>
    </row>
    <row r="106" spans="4:4" ht="13">
      <c r="D106" s="133"/>
    </row>
    <row r="107" spans="4:4" ht="13">
      <c r="D107" s="133"/>
    </row>
    <row r="108" spans="4:4" ht="13">
      <c r="D108" s="133"/>
    </row>
    <row r="109" spans="4:4" ht="13">
      <c r="D109" s="133"/>
    </row>
    <row r="110" spans="4:4" ht="13">
      <c r="D110" s="133"/>
    </row>
    <row r="111" spans="4:4" ht="13">
      <c r="D111" s="133"/>
    </row>
    <row r="112" spans="4:4" ht="13">
      <c r="D112" s="133"/>
    </row>
    <row r="113" spans="4:4" ht="13">
      <c r="D113" s="133"/>
    </row>
    <row r="114" spans="4:4" ht="13">
      <c r="D114" s="133"/>
    </row>
    <row r="115" spans="4:4" ht="13">
      <c r="D115" s="133"/>
    </row>
    <row r="116" spans="4:4" ht="13">
      <c r="D116" s="133"/>
    </row>
    <row r="117" spans="4:4">
      <c r="D117" s="19"/>
    </row>
    <row r="118" spans="4:4">
      <c r="D118" s="19"/>
    </row>
  </sheetData>
  <sheetCalcPr fullCalcOnLoad="1"/>
  <sortState ref="B6:Y58">
    <sortCondition descending="1" ref="E6:E58"/>
    <sortCondition descending="1" ref="F6:F58"/>
  </sortState>
  <mergeCells count="2">
    <mergeCell ref="Q2:W2"/>
    <mergeCell ref="E3:F3"/>
  </mergeCells>
  <phoneticPr fontId="6" type="noConversion"/>
  <pageMargins left="0.75" right="0.75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A57"/>
  <sheetViews>
    <sheetView zoomScale="125" zoomScaleNormal="80" zoomScalePageLayoutView="80" workbookViewId="0">
      <selection activeCell="E6" sqref="E6"/>
    </sheetView>
  </sheetViews>
  <sheetFormatPr baseColWidth="10" defaultRowHeight="12"/>
  <cols>
    <col min="1" max="1" width="3.6640625" customWidth="1"/>
    <col min="2" max="2" width="20.6640625" customWidth="1"/>
    <col min="3" max="3" width="18.6640625" customWidth="1"/>
    <col min="4" max="4" width="13.5" customWidth="1"/>
    <col min="5" max="6" width="9.5" customWidth="1"/>
    <col min="7" max="21" width="10.6640625" customWidth="1"/>
    <col min="22" max="25" width="11.5" customWidth="1"/>
  </cols>
  <sheetData>
    <row r="1" spans="1:27" ht="21">
      <c r="A1" s="56"/>
      <c r="B1" s="2" t="s">
        <v>10</v>
      </c>
      <c r="C1" s="1"/>
      <c r="D1" s="3"/>
      <c r="E1" s="4"/>
      <c r="F1" s="4"/>
      <c r="G1" s="1"/>
      <c r="H1" s="170">
        <f>COUNTIF(D6:D60,"7")</f>
        <v>3</v>
      </c>
      <c r="I1" s="170">
        <f>COUNTIF(D6:D60,"6")</f>
        <v>11</v>
      </c>
      <c r="J1" s="170">
        <f>COUNTIF(D6:D60,"5")</f>
        <v>8</v>
      </c>
      <c r="K1" s="170">
        <f>COUNTIF(D6:D60,"4")</f>
        <v>2</v>
      </c>
      <c r="L1" s="1"/>
      <c r="M1" s="1"/>
      <c r="N1" s="1"/>
      <c r="O1" s="5"/>
      <c r="P1" s="5"/>
      <c r="Q1">
        <f>COUNTIF(Q6:W70,"10")</f>
        <v>1</v>
      </c>
    </row>
    <row r="2" spans="1:27">
      <c r="A2" s="57"/>
      <c r="B2" s="19">
        <f>COUNTA(B6:B86)</f>
        <v>51</v>
      </c>
      <c r="C2" s="19"/>
      <c r="D2" s="17">
        <f>COUNTIF(D6:D86,"&gt;4")</f>
        <v>22</v>
      </c>
      <c r="E2" s="18"/>
      <c r="F2" s="18"/>
      <c r="G2" s="19"/>
      <c r="H2" s="19"/>
      <c r="I2" s="19"/>
      <c r="J2" s="19"/>
      <c r="K2" s="19"/>
      <c r="L2" s="19"/>
      <c r="M2" s="19"/>
      <c r="N2" s="19"/>
      <c r="O2" s="29"/>
      <c r="P2" s="29"/>
      <c r="Q2" s="194" t="s">
        <v>162</v>
      </c>
      <c r="R2" s="194"/>
      <c r="S2" s="194"/>
      <c r="T2" s="194"/>
      <c r="U2" s="194"/>
      <c r="V2" s="194"/>
      <c r="W2" s="194"/>
      <c r="X2" s="19"/>
      <c r="Y2" s="19"/>
      <c r="AA2" t="s">
        <v>625</v>
      </c>
    </row>
    <row r="3" spans="1:27" ht="17">
      <c r="A3" s="58"/>
      <c r="B3" s="7" t="s">
        <v>176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2"/>
      <c r="O3" s="29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9"/>
      <c r="Y3" s="19"/>
      <c r="AA3">
        <f>COUNTIF(AA6:AA57,"&gt;0")</f>
        <v>1</v>
      </c>
    </row>
    <row r="4" spans="1:27" ht="8.25" customHeight="1">
      <c r="A4" s="58"/>
      <c r="B4" s="6"/>
      <c r="C4" s="6"/>
      <c r="D4" s="23"/>
      <c r="E4" s="24"/>
      <c r="F4" s="24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6" t="s">
        <v>165</v>
      </c>
      <c r="O4" s="29"/>
      <c r="P4" s="29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19"/>
      <c r="Y4" s="19"/>
      <c r="AA4" s="53"/>
    </row>
    <row r="5" spans="1:27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46" t="s">
        <v>170</v>
      </c>
      <c r="Y5" s="46" t="s">
        <v>170</v>
      </c>
    </row>
    <row r="6" spans="1:27" s="38" customFormat="1" ht="11.25" customHeight="1">
      <c r="A6" s="60">
        <v>1</v>
      </c>
      <c r="B6" s="38" t="s">
        <v>138</v>
      </c>
      <c r="C6" s="38" t="s">
        <v>211</v>
      </c>
      <c r="D6" s="20">
        <f t="shared" ref="D6:D37" si="0">COUNTIF((G6:M6),"&gt;0")</f>
        <v>7</v>
      </c>
      <c r="E6" s="36">
        <f t="shared" ref="E6:E37" si="1">G6+H6+I6+J6+K6+L6+M6+O6+N6+P6</f>
        <v>458</v>
      </c>
      <c r="F6" s="36">
        <f t="shared" ref="F6:F37" si="2">Q6+R6+S6+T6+U6+V6+W6+X6+Y6</f>
        <v>38</v>
      </c>
      <c r="G6" s="140">
        <v>100</v>
      </c>
      <c r="H6" s="36">
        <v>80</v>
      </c>
      <c r="I6" s="36">
        <v>100</v>
      </c>
      <c r="J6" s="36">
        <v>45</v>
      </c>
      <c r="K6" s="36">
        <v>80</v>
      </c>
      <c r="L6" s="36">
        <v>36</v>
      </c>
      <c r="M6" s="36">
        <v>80</v>
      </c>
      <c r="N6" s="47">
        <v>18</v>
      </c>
      <c r="O6" s="33">
        <f t="shared" ref="O6:O37" si="3">0 - (SMALL((G6:M6),1))</f>
        <v>-36</v>
      </c>
      <c r="P6" s="33">
        <f t="shared" ref="P6:P37" si="4">0 - (SMALL((G6:M6),2))</f>
        <v>-45</v>
      </c>
      <c r="Q6" s="48">
        <v>8</v>
      </c>
      <c r="R6" s="48">
        <v>8</v>
      </c>
      <c r="S6" s="48">
        <v>8</v>
      </c>
      <c r="T6" s="48">
        <v>6</v>
      </c>
      <c r="U6" s="48">
        <v>7</v>
      </c>
      <c r="V6" s="48">
        <v>5</v>
      </c>
      <c r="W6" s="48">
        <v>7</v>
      </c>
      <c r="X6" s="30">
        <f t="shared" ref="X6:X37" si="5">0 - (SMALL((Q6:W6),1))</f>
        <v>-5</v>
      </c>
      <c r="Y6" s="30">
        <f t="shared" ref="Y6:Y37" si="6">0 - (SMALL((Q6:W6),2))</f>
        <v>-6</v>
      </c>
      <c r="AA6" s="38">
        <f>COUNTIF(Q6:W6,"=10")</f>
        <v>0</v>
      </c>
    </row>
    <row r="7" spans="1:27" s="38" customFormat="1" ht="11.25" customHeight="1">
      <c r="A7" s="134">
        <v>2</v>
      </c>
      <c r="B7" s="38" t="s">
        <v>451</v>
      </c>
      <c r="C7" s="38" t="s">
        <v>148</v>
      </c>
      <c r="D7" s="43">
        <f t="shared" si="0"/>
        <v>7</v>
      </c>
      <c r="E7" s="36">
        <f t="shared" si="1"/>
        <v>390</v>
      </c>
      <c r="F7" s="36">
        <f t="shared" si="2"/>
        <v>38</v>
      </c>
      <c r="G7" s="140">
        <v>36</v>
      </c>
      <c r="H7" s="36">
        <v>45</v>
      </c>
      <c r="I7" s="36">
        <v>50</v>
      </c>
      <c r="J7" s="36">
        <v>100</v>
      </c>
      <c r="K7" s="36">
        <v>60</v>
      </c>
      <c r="L7" s="36">
        <v>60</v>
      </c>
      <c r="M7" s="36">
        <v>100</v>
      </c>
      <c r="N7" s="47">
        <v>20</v>
      </c>
      <c r="O7" s="33">
        <f t="shared" si="3"/>
        <v>-36</v>
      </c>
      <c r="P7" s="33">
        <f t="shared" si="4"/>
        <v>-45</v>
      </c>
      <c r="Q7" s="48">
        <v>6</v>
      </c>
      <c r="R7" s="48">
        <v>7</v>
      </c>
      <c r="S7" s="48">
        <v>5</v>
      </c>
      <c r="T7" s="48">
        <v>9</v>
      </c>
      <c r="U7" s="48">
        <v>7</v>
      </c>
      <c r="V7" s="48">
        <v>6</v>
      </c>
      <c r="W7" s="48">
        <v>9</v>
      </c>
      <c r="X7" s="30">
        <f t="shared" si="5"/>
        <v>-5</v>
      </c>
      <c r="Y7" s="30">
        <f t="shared" si="6"/>
        <v>-6</v>
      </c>
      <c r="AA7" s="38">
        <f t="shared" ref="AA7:AA57" si="7">COUNTIF(Q7:W7,"=10")</f>
        <v>0</v>
      </c>
    </row>
    <row r="8" spans="1:27" s="38" customFormat="1" ht="11.25" customHeight="1">
      <c r="A8" s="55">
        <v>3</v>
      </c>
      <c r="B8" s="38" t="s">
        <v>447</v>
      </c>
      <c r="C8" s="38" t="s">
        <v>211</v>
      </c>
      <c r="D8" s="20">
        <f t="shared" si="0"/>
        <v>6</v>
      </c>
      <c r="E8" s="36">
        <f t="shared" si="1"/>
        <v>321</v>
      </c>
      <c r="F8" s="36">
        <f t="shared" si="2"/>
        <v>32</v>
      </c>
      <c r="G8" s="140">
        <v>60</v>
      </c>
      <c r="H8" s="36">
        <v>60</v>
      </c>
      <c r="I8" s="36">
        <v>0</v>
      </c>
      <c r="J8" s="36">
        <v>80</v>
      </c>
      <c r="K8" s="36">
        <v>18</v>
      </c>
      <c r="L8" s="36">
        <v>45</v>
      </c>
      <c r="M8" s="36">
        <v>60</v>
      </c>
      <c r="N8" s="47">
        <v>16</v>
      </c>
      <c r="O8" s="33">
        <f t="shared" si="3"/>
        <v>0</v>
      </c>
      <c r="P8" s="33">
        <f t="shared" si="4"/>
        <v>-18</v>
      </c>
      <c r="Q8" s="48">
        <v>6</v>
      </c>
      <c r="R8" s="48">
        <v>8</v>
      </c>
      <c r="S8" s="48">
        <v>0</v>
      </c>
      <c r="T8" s="48">
        <v>6</v>
      </c>
      <c r="U8" s="36">
        <v>3</v>
      </c>
      <c r="V8" s="36">
        <v>5</v>
      </c>
      <c r="W8" s="36">
        <v>7</v>
      </c>
      <c r="X8" s="30">
        <f t="shared" si="5"/>
        <v>0</v>
      </c>
      <c r="Y8" s="30">
        <f t="shared" si="6"/>
        <v>-3</v>
      </c>
      <c r="AA8" s="38">
        <f t="shared" si="7"/>
        <v>0</v>
      </c>
    </row>
    <row r="9" spans="1:27" s="38" customFormat="1" ht="11.25" customHeight="1">
      <c r="A9" s="55">
        <v>4</v>
      </c>
      <c r="B9" s="38" t="s">
        <v>450</v>
      </c>
      <c r="C9" s="38" t="s">
        <v>160</v>
      </c>
      <c r="D9" s="43">
        <f t="shared" si="0"/>
        <v>7</v>
      </c>
      <c r="E9" s="36">
        <f t="shared" si="1"/>
        <v>300</v>
      </c>
      <c r="F9" s="36">
        <f t="shared" si="2"/>
        <v>31</v>
      </c>
      <c r="G9" s="140">
        <v>40</v>
      </c>
      <c r="H9" s="36">
        <v>100</v>
      </c>
      <c r="I9" s="36">
        <v>36</v>
      </c>
      <c r="J9" s="36">
        <v>60</v>
      </c>
      <c r="K9" s="36">
        <v>32</v>
      </c>
      <c r="L9" s="36">
        <v>50</v>
      </c>
      <c r="M9" s="36">
        <v>40</v>
      </c>
      <c r="N9" s="47">
        <v>10</v>
      </c>
      <c r="O9" s="33">
        <f t="shared" si="3"/>
        <v>-32</v>
      </c>
      <c r="P9" s="33">
        <f t="shared" si="4"/>
        <v>-36</v>
      </c>
      <c r="Q9" s="48">
        <v>5</v>
      </c>
      <c r="R9" s="48">
        <v>7</v>
      </c>
      <c r="S9" s="48">
        <v>4</v>
      </c>
      <c r="T9" s="36">
        <v>7</v>
      </c>
      <c r="U9" s="48">
        <v>5</v>
      </c>
      <c r="V9" s="48">
        <v>7</v>
      </c>
      <c r="W9" s="48">
        <v>5</v>
      </c>
      <c r="X9" s="30">
        <f t="shared" si="5"/>
        <v>-4</v>
      </c>
      <c r="Y9" s="30">
        <f t="shared" si="6"/>
        <v>-5</v>
      </c>
      <c r="AA9" s="38">
        <f t="shared" si="7"/>
        <v>0</v>
      </c>
    </row>
    <row r="10" spans="1:27" s="38" customFormat="1" ht="11.25" customHeight="1">
      <c r="A10" s="55">
        <v>5</v>
      </c>
      <c r="B10" s="35" t="s">
        <v>295</v>
      </c>
      <c r="C10" s="35" t="s">
        <v>148</v>
      </c>
      <c r="D10" s="20">
        <f t="shared" si="0"/>
        <v>5</v>
      </c>
      <c r="E10" s="36">
        <f t="shared" si="1"/>
        <v>278</v>
      </c>
      <c r="F10" s="36">
        <f t="shared" si="2"/>
        <v>34</v>
      </c>
      <c r="G10" s="36">
        <v>0</v>
      </c>
      <c r="H10" s="36">
        <v>26</v>
      </c>
      <c r="I10" s="36">
        <v>80</v>
      </c>
      <c r="J10" s="36">
        <v>36</v>
      </c>
      <c r="K10" s="36">
        <v>100</v>
      </c>
      <c r="L10" s="36">
        <v>0</v>
      </c>
      <c r="M10" s="36">
        <v>29</v>
      </c>
      <c r="N10" s="47">
        <v>7</v>
      </c>
      <c r="O10" s="33">
        <f t="shared" si="3"/>
        <v>0</v>
      </c>
      <c r="P10" s="33">
        <f t="shared" si="4"/>
        <v>0</v>
      </c>
      <c r="Q10" s="48">
        <v>0</v>
      </c>
      <c r="R10" s="48">
        <v>6</v>
      </c>
      <c r="S10" s="48">
        <v>8</v>
      </c>
      <c r="T10" s="48">
        <v>7</v>
      </c>
      <c r="U10" s="48">
        <v>8</v>
      </c>
      <c r="V10" s="48">
        <v>0</v>
      </c>
      <c r="W10" s="48">
        <v>5</v>
      </c>
      <c r="X10" s="30">
        <f t="shared" si="5"/>
        <v>0</v>
      </c>
      <c r="Y10" s="30">
        <f t="shared" si="6"/>
        <v>0</v>
      </c>
      <c r="AA10" s="38">
        <f t="shared" si="7"/>
        <v>0</v>
      </c>
    </row>
    <row r="11" spans="1:27" s="38" customFormat="1" ht="11.25" customHeight="1">
      <c r="A11" s="55">
        <v>6</v>
      </c>
      <c r="B11" s="35" t="s">
        <v>294</v>
      </c>
      <c r="C11" s="35" t="s">
        <v>148</v>
      </c>
      <c r="D11" s="43">
        <f t="shared" si="0"/>
        <v>6</v>
      </c>
      <c r="E11" s="36">
        <f t="shared" si="1"/>
        <v>269</v>
      </c>
      <c r="F11" s="36">
        <f t="shared" si="2"/>
        <v>32</v>
      </c>
      <c r="G11" s="36">
        <v>0</v>
      </c>
      <c r="H11" s="36">
        <v>36</v>
      </c>
      <c r="I11" s="36">
        <v>60</v>
      </c>
      <c r="J11" s="36">
        <v>11</v>
      </c>
      <c r="K11" s="36">
        <v>29</v>
      </c>
      <c r="L11" s="36">
        <v>80</v>
      </c>
      <c r="M11" s="36">
        <v>50</v>
      </c>
      <c r="N11" s="47">
        <v>14</v>
      </c>
      <c r="O11" s="33">
        <f t="shared" si="3"/>
        <v>0</v>
      </c>
      <c r="P11" s="33">
        <f t="shared" si="4"/>
        <v>-11</v>
      </c>
      <c r="Q11" s="48">
        <v>0</v>
      </c>
      <c r="R11" s="48">
        <v>6</v>
      </c>
      <c r="S11" s="48">
        <v>9</v>
      </c>
      <c r="T11" s="36">
        <v>3</v>
      </c>
      <c r="U11" s="48">
        <v>4</v>
      </c>
      <c r="V11" s="48">
        <v>8</v>
      </c>
      <c r="W11" s="48">
        <v>5</v>
      </c>
      <c r="X11" s="30">
        <f t="shared" si="5"/>
        <v>0</v>
      </c>
      <c r="Y11" s="30">
        <f t="shared" si="6"/>
        <v>-3</v>
      </c>
      <c r="AA11" s="38">
        <f t="shared" si="7"/>
        <v>0</v>
      </c>
    </row>
    <row r="12" spans="1:27" s="38" customFormat="1" ht="11.25" customHeight="1">
      <c r="A12" s="55">
        <v>7</v>
      </c>
      <c r="B12" s="38" t="s">
        <v>455</v>
      </c>
      <c r="C12" s="38" t="s">
        <v>148</v>
      </c>
      <c r="D12" s="20">
        <f t="shared" si="0"/>
        <v>6</v>
      </c>
      <c r="E12" s="36">
        <f t="shared" si="1"/>
        <v>202</v>
      </c>
      <c r="F12" s="36">
        <f t="shared" si="2"/>
        <v>37</v>
      </c>
      <c r="G12" s="140">
        <v>22</v>
      </c>
      <c r="H12" s="36">
        <v>22</v>
      </c>
      <c r="I12" s="36">
        <v>0</v>
      </c>
      <c r="J12" s="36">
        <v>50</v>
      </c>
      <c r="K12" s="36">
        <v>50</v>
      </c>
      <c r="L12" s="36">
        <v>40</v>
      </c>
      <c r="M12" s="36">
        <v>32</v>
      </c>
      <c r="N12" s="47">
        <v>8</v>
      </c>
      <c r="O12" s="33">
        <f t="shared" si="3"/>
        <v>0</v>
      </c>
      <c r="P12" s="33">
        <f t="shared" si="4"/>
        <v>-22</v>
      </c>
      <c r="Q12" s="48">
        <v>7</v>
      </c>
      <c r="R12" s="48">
        <v>6</v>
      </c>
      <c r="S12" s="48">
        <v>0</v>
      </c>
      <c r="T12" s="48">
        <v>7</v>
      </c>
      <c r="U12" s="48">
        <v>8</v>
      </c>
      <c r="V12" s="48">
        <v>7</v>
      </c>
      <c r="W12" s="48">
        <v>8</v>
      </c>
      <c r="X12" s="30">
        <f t="shared" si="5"/>
        <v>0</v>
      </c>
      <c r="Y12" s="30">
        <f t="shared" si="6"/>
        <v>-6</v>
      </c>
      <c r="AA12" s="38">
        <f t="shared" si="7"/>
        <v>0</v>
      </c>
    </row>
    <row r="13" spans="1:27" s="38" customFormat="1" ht="11.25" customHeight="1">
      <c r="A13" s="55">
        <v>8</v>
      </c>
      <c r="B13" s="38" t="s">
        <v>454</v>
      </c>
      <c r="C13" s="38" t="s">
        <v>171</v>
      </c>
      <c r="D13" s="20">
        <f t="shared" si="0"/>
        <v>6</v>
      </c>
      <c r="E13" s="36">
        <f t="shared" si="1"/>
        <v>158</v>
      </c>
      <c r="F13" s="36">
        <f t="shared" si="2"/>
        <v>24</v>
      </c>
      <c r="G13" s="140">
        <v>26</v>
      </c>
      <c r="H13" s="36">
        <v>32</v>
      </c>
      <c r="I13" s="36">
        <v>14</v>
      </c>
      <c r="J13" s="36">
        <v>32</v>
      </c>
      <c r="K13" s="36">
        <v>36</v>
      </c>
      <c r="L13" s="36">
        <v>0</v>
      </c>
      <c r="M13" s="36">
        <v>26</v>
      </c>
      <c r="N13" s="47">
        <v>6</v>
      </c>
      <c r="O13" s="33">
        <f t="shared" si="3"/>
        <v>0</v>
      </c>
      <c r="P13" s="33">
        <f t="shared" si="4"/>
        <v>-14</v>
      </c>
      <c r="Q13" s="48">
        <v>4</v>
      </c>
      <c r="R13" s="48">
        <v>5</v>
      </c>
      <c r="S13" s="48">
        <v>1</v>
      </c>
      <c r="T13" s="48">
        <v>5</v>
      </c>
      <c r="U13" s="48">
        <v>5</v>
      </c>
      <c r="V13" s="48">
        <v>0</v>
      </c>
      <c r="W13" s="48">
        <v>5</v>
      </c>
      <c r="X13" s="30">
        <f t="shared" si="5"/>
        <v>0</v>
      </c>
      <c r="Y13" s="30">
        <f t="shared" si="6"/>
        <v>-1</v>
      </c>
      <c r="AA13" s="38">
        <f t="shared" si="7"/>
        <v>0</v>
      </c>
    </row>
    <row r="14" spans="1:27" s="38" customFormat="1" ht="11.25" customHeight="1">
      <c r="A14" s="55">
        <v>9</v>
      </c>
      <c r="B14" s="38" t="s">
        <v>453</v>
      </c>
      <c r="C14" s="38" t="s">
        <v>211</v>
      </c>
      <c r="D14" s="20">
        <f t="shared" si="0"/>
        <v>6</v>
      </c>
      <c r="E14" s="36">
        <f t="shared" si="1"/>
        <v>148</v>
      </c>
      <c r="F14" s="36">
        <f t="shared" si="2"/>
        <v>34</v>
      </c>
      <c r="G14" s="140">
        <v>29</v>
      </c>
      <c r="H14" s="36">
        <v>14</v>
      </c>
      <c r="I14" s="36">
        <v>22</v>
      </c>
      <c r="J14" s="36">
        <v>26</v>
      </c>
      <c r="K14" s="36">
        <v>8</v>
      </c>
      <c r="L14" s="36">
        <v>0</v>
      </c>
      <c r="M14" s="36">
        <v>45</v>
      </c>
      <c r="N14" s="47">
        <v>12</v>
      </c>
      <c r="O14" s="33">
        <f t="shared" si="3"/>
        <v>0</v>
      </c>
      <c r="P14" s="33">
        <f t="shared" si="4"/>
        <v>-8</v>
      </c>
      <c r="Q14" s="48">
        <v>7</v>
      </c>
      <c r="R14" s="48">
        <v>5</v>
      </c>
      <c r="S14" s="48">
        <v>6</v>
      </c>
      <c r="T14" s="48">
        <v>6</v>
      </c>
      <c r="U14" s="48">
        <v>4</v>
      </c>
      <c r="V14" s="48">
        <v>0</v>
      </c>
      <c r="W14" s="48">
        <v>10</v>
      </c>
      <c r="X14" s="30">
        <f t="shared" si="5"/>
        <v>0</v>
      </c>
      <c r="Y14" s="30">
        <f t="shared" si="6"/>
        <v>-4</v>
      </c>
      <c r="AA14" s="38">
        <f t="shared" si="7"/>
        <v>1</v>
      </c>
    </row>
    <row r="15" spans="1:27" s="38" customFormat="1" ht="11.25" customHeight="1">
      <c r="A15" s="55">
        <v>10</v>
      </c>
      <c r="B15" s="38" t="s">
        <v>446</v>
      </c>
      <c r="C15" s="38" t="s">
        <v>153</v>
      </c>
      <c r="D15" s="43">
        <f t="shared" si="0"/>
        <v>4</v>
      </c>
      <c r="E15" s="36">
        <f t="shared" si="1"/>
        <v>142</v>
      </c>
      <c r="F15" s="36">
        <f t="shared" si="2"/>
        <v>20</v>
      </c>
      <c r="G15" s="140">
        <v>80</v>
      </c>
      <c r="H15" s="36">
        <v>29</v>
      </c>
      <c r="I15" s="36">
        <v>0</v>
      </c>
      <c r="J15" s="36">
        <v>13</v>
      </c>
      <c r="K15" s="36">
        <v>20</v>
      </c>
      <c r="L15" s="36">
        <v>0</v>
      </c>
      <c r="M15" s="36">
        <v>0</v>
      </c>
      <c r="N15" s="47">
        <v>0</v>
      </c>
      <c r="O15" s="33">
        <f t="shared" si="3"/>
        <v>0</v>
      </c>
      <c r="P15" s="33">
        <f t="shared" si="4"/>
        <v>0</v>
      </c>
      <c r="Q15" s="48">
        <v>6</v>
      </c>
      <c r="R15" s="48">
        <v>5</v>
      </c>
      <c r="S15" s="48">
        <v>0</v>
      </c>
      <c r="T15" s="48">
        <v>4</v>
      </c>
      <c r="U15" s="48">
        <v>5</v>
      </c>
      <c r="V15" s="48">
        <v>0</v>
      </c>
      <c r="W15" s="48">
        <v>0</v>
      </c>
      <c r="X15" s="30">
        <f t="shared" si="5"/>
        <v>0</v>
      </c>
      <c r="Y15" s="30">
        <f t="shared" si="6"/>
        <v>0</v>
      </c>
      <c r="AA15" s="38">
        <f t="shared" si="7"/>
        <v>0</v>
      </c>
    </row>
    <row r="16" spans="1:27" s="38" customFormat="1" ht="11.25" customHeight="1">
      <c r="A16" s="55">
        <v>11</v>
      </c>
      <c r="B16" s="38" t="s">
        <v>452</v>
      </c>
      <c r="C16" s="38" t="s">
        <v>148</v>
      </c>
      <c r="D16" s="43">
        <f t="shared" si="0"/>
        <v>6</v>
      </c>
      <c r="E16" s="36">
        <f t="shared" si="1"/>
        <v>141</v>
      </c>
      <c r="F16" s="36">
        <f t="shared" si="2"/>
        <v>20</v>
      </c>
      <c r="G16" s="140">
        <v>32</v>
      </c>
      <c r="H16" s="36">
        <v>40</v>
      </c>
      <c r="I16" s="36">
        <v>29</v>
      </c>
      <c r="J16" s="36">
        <v>12</v>
      </c>
      <c r="K16" s="36">
        <v>26</v>
      </c>
      <c r="L16" s="36">
        <v>14</v>
      </c>
      <c r="M16" s="36">
        <v>0</v>
      </c>
      <c r="N16" s="47">
        <v>0</v>
      </c>
      <c r="O16" s="33">
        <f t="shared" si="3"/>
        <v>0</v>
      </c>
      <c r="P16" s="33">
        <f t="shared" si="4"/>
        <v>-12</v>
      </c>
      <c r="Q16" s="36">
        <v>5</v>
      </c>
      <c r="R16" s="36">
        <v>6</v>
      </c>
      <c r="S16" s="36">
        <v>2</v>
      </c>
      <c r="T16" s="36">
        <v>3</v>
      </c>
      <c r="U16" s="48">
        <v>4</v>
      </c>
      <c r="V16" s="48">
        <v>1</v>
      </c>
      <c r="W16" s="48">
        <v>0</v>
      </c>
      <c r="X16" s="30">
        <f t="shared" si="5"/>
        <v>0</v>
      </c>
      <c r="Y16" s="30">
        <f t="shared" si="6"/>
        <v>-1</v>
      </c>
      <c r="AA16" s="38">
        <f t="shared" si="7"/>
        <v>0</v>
      </c>
    </row>
    <row r="17" spans="1:27" s="38" customFormat="1" ht="11.25" customHeight="1">
      <c r="A17" s="55">
        <v>12</v>
      </c>
      <c r="B17" s="38" t="s">
        <v>290</v>
      </c>
      <c r="C17" s="38" t="s">
        <v>211</v>
      </c>
      <c r="D17" s="43">
        <f t="shared" si="0"/>
        <v>6</v>
      </c>
      <c r="E17" s="36">
        <f t="shared" si="1"/>
        <v>126</v>
      </c>
      <c r="F17" s="36">
        <f t="shared" si="2"/>
        <v>28</v>
      </c>
      <c r="G17" s="140">
        <v>15</v>
      </c>
      <c r="H17" s="36">
        <v>10</v>
      </c>
      <c r="I17" s="36">
        <v>16</v>
      </c>
      <c r="J17" s="36">
        <v>18</v>
      </c>
      <c r="K17" s="36">
        <v>0</v>
      </c>
      <c r="L17" s="36">
        <v>32</v>
      </c>
      <c r="M17" s="36">
        <v>36</v>
      </c>
      <c r="N17" s="47">
        <v>9</v>
      </c>
      <c r="O17" s="33">
        <f t="shared" si="3"/>
        <v>0</v>
      </c>
      <c r="P17" s="33">
        <f t="shared" si="4"/>
        <v>-10</v>
      </c>
      <c r="Q17" s="36">
        <v>4</v>
      </c>
      <c r="R17" s="36">
        <v>3</v>
      </c>
      <c r="S17" s="36">
        <v>3</v>
      </c>
      <c r="T17" s="48">
        <v>5</v>
      </c>
      <c r="U17" s="36">
        <v>0</v>
      </c>
      <c r="V17" s="36">
        <v>7</v>
      </c>
      <c r="W17" s="36">
        <v>9</v>
      </c>
      <c r="X17" s="30">
        <f t="shared" si="5"/>
        <v>0</v>
      </c>
      <c r="Y17" s="30">
        <f t="shared" si="6"/>
        <v>-3</v>
      </c>
      <c r="AA17" s="38">
        <f t="shared" si="7"/>
        <v>0</v>
      </c>
    </row>
    <row r="18" spans="1:27" s="38" customFormat="1" ht="11.25" customHeight="1">
      <c r="A18" s="55">
        <v>13</v>
      </c>
      <c r="B18" s="35" t="s">
        <v>305</v>
      </c>
      <c r="C18" s="35" t="s">
        <v>211</v>
      </c>
      <c r="D18" s="43">
        <f t="shared" si="0"/>
        <v>6</v>
      </c>
      <c r="E18" s="36">
        <f t="shared" si="1"/>
        <v>125</v>
      </c>
      <c r="F18" s="36">
        <f t="shared" si="2"/>
        <v>15</v>
      </c>
      <c r="G18" s="36">
        <v>0</v>
      </c>
      <c r="H18" s="36">
        <v>9</v>
      </c>
      <c r="I18" s="36">
        <v>32</v>
      </c>
      <c r="J18" s="36">
        <v>29</v>
      </c>
      <c r="K18" s="36">
        <v>14</v>
      </c>
      <c r="L18" s="36">
        <v>24</v>
      </c>
      <c r="M18" s="36">
        <v>22</v>
      </c>
      <c r="N18" s="47">
        <v>4</v>
      </c>
      <c r="O18" s="33">
        <f t="shared" si="3"/>
        <v>0</v>
      </c>
      <c r="P18" s="33">
        <f t="shared" si="4"/>
        <v>-9</v>
      </c>
      <c r="Q18" s="48">
        <v>0</v>
      </c>
      <c r="R18" s="48">
        <v>1</v>
      </c>
      <c r="S18" s="48">
        <v>2</v>
      </c>
      <c r="T18" s="48">
        <v>3</v>
      </c>
      <c r="U18" s="48">
        <v>2</v>
      </c>
      <c r="V18" s="48">
        <v>4</v>
      </c>
      <c r="W18" s="48">
        <v>4</v>
      </c>
      <c r="X18" s="30">
        <f t="shared" si="5"/>
        <v>0</v>
      </c>
      <c r="Y18" s="30">
        <f t="shared" si="6"/>
        <v>-1</v>
      </c>
      <c r="AA18" s="38">
        <f t="shared" si="7"/>
        <v>0</v>
      </c>
    </row>
    <row r="19" spans="1:27" s="38" customFormat="1" ht="11.25" customHeight="1">
      <c r="A19" s="55">
        <v>14</v>
      </c>
      <c r="B19" s="35" t="s">
        <v>562</v>
      </c>
      <c r="C19" s="35" t="s">
        <v>532</v>
      </c>
      <c r="D19" s="43">
        <f t="shared" si="0"/>
        <v>2</v>
      </c>
      <c r="E19" s="36">
        <f t="shared" si="1"/>
        <v>122</v>
      </c>
      <c r="F19" s="36">
        <f t="shared" si="2"/>
        <v>13</v>
      </c>
      <c r="G19" s="36">
        <v>0</v>
      </c>
      <c r="H19" s="36">
        <v>0</v>
      </c>
      <c r="I19" s="36">
        <v>0</v>
      </c>
      <c r="J19" s="36">
        <v>22</v>
      </c>
      <c r="K19" s="36">
        <v>0</v>
      </c>
      <c r="L19" s="36">
        <v>100</v>
      </c>
      <c r="M19" s="36">
        <v>0</v>
      </c>
      <c r="N19" s="47">
        <v>0</v>
      </c>
      <c r="O19" s="33">
        <f t="shared" si="3"/>
        <v>0</v>
      </c>
      <c r="P19" s="33">
        <f t="shared" si="4"/>
        <v>0</v>
      </c>
      <c r="Q19" s="48">
        <v>0</v>
      </c>
      <c r="R19" s="48">
        <v>0</v>
      </c>
      <c r="S19" s="48">
        <v>0</v>
      </c>
      <c r="T19" s="48">
        <v>5</v>
      </c>
      <c r="U19" s="48">
        <v>0</v>
      </c>
      <c r="V19" s="48">
        <v>8</v>
      </c>
      <c r="W19" s="48">
        <v>0</v>
      </c>
      <c r="X19" s="30">
        <f t="shared" si="5"/>
        <v>0</v>
      </c>
      <c r="Y19" s="30">
        <f t="shared" si="6"/>
        <v>0</v>
      </c>
      <c r="AA19" s="38">
        <f t="shared" si="7"/>
        <v>0</v>
      </c>
    </row>
    <row r="20" spans="1:27" s="38" customFormat="1" ht="11.25" customHeight="1">
      <c r="A20" s="55">
        <v>15</v>
      </c>
      <c r="B20" s="35" t="s">
        <v>296</v>
      </c>
      <c r="C20" s="35" t="s">
        <v>211</v>
      </c>
      <c r="D20" s="43">
        <f t="shared" si="0"/>
        <v>5</v>
      </c>
      <c r="E20" s="36">
        <f t="shared" si="1"/>
        <v>113</v>
      </c>
      <c r="F20" s="36">
        <f t="shared" si="2"/>
        <v>16</v>
      </c>
      <c r="G20" s="36">
        <v>0</v>
      </c>
      <c r="H20" s="36">
        <v>24</v>
      </c>
      <c r="I20" s="36">
        <v>40</v>
      </c>
      <c r="J20" s="36">
        <v>10</v>
      </c>
      <c r="K20" s="36">
        <v>10</v>
      </c>
      <c r="L20" s="36">
        <v>29</v>
      </c>
      <c r="M20" s="36">
        <v>0</v>
      </c>
      <c r="N20" s="47">
        <v>0</v>
      </c>
      <c r="O20" s="33">
        <f t="shared" si="3"/>
        <v>0</v>
      </c>
      <c r="P20" s="33">
        <f t="shared" si="4"/>
        <v>0</v>
      </c>
      <c r="Q20" s="48">
        <v>0</v>
      </c>
      <c r="R20" s="48">
        <v>3</v>
      </c>
      <c r="S20" s="48">
        <v>5</v>
      </c>
      <c r="T20" s="164">
        <v>2</v>
      </c>
      <c r="U20" s="48">
        <v>2</v>
      </c>
      <c r="V20" s="48">
        <v>4</v>
      </c>
      <c r="W20" s="48">
        <v>0</v>
      </c>
      <c r="X20" s="30">
        <f t="shared" si="5"/>
        <v>0</v>
      </c>
      <c r="Y20" s="30">
        <f t="shared" si="6"/>
        <v>0</v>
      </c>
      <c r="AA20" s="38">
        <f t="shared" si="7"/>
        <v>0</v>
      </c>
    </row>
    <row r="21" spans="1:27" s="38" customFormat="1" ht="11.25" customHeight="1">
      <c r="A21" s="55">
        <v>16</v>
      </c>
      <c r="B21" s="35" t="s">
        <v>297</v>
      </c>
      <c r="C21" s="35" t="s">
        <v>148</v>
      </c>
      <c r="D21" s="43">
        <f t="shared" si="0"/>
        <v>5</v>
      </c>
      <c r="E21" s="36">
        <f t="shared" si="1"/>
        <v>110</v>
      </c>
      <c r="F21" s="36">
        <f t="shared" si="2"/>
        <v>22</v>
      </c>
      <c r="G21" s="36">
        <v>24</v>
      </c>
      <c r="H21" s="36">
        <v>20</v>
      </c>
      <c r="I21" s="36">
        <v>15</v>
      </c>
      <c r="J21" s="36">
        <v>22</v>
      </c>
      <c r="K21" s="36">
        <v>0</v>
      </c>
      <c r="L21" s="36">
        <v>0</v>
      </c>
      <c r="M21" s="36">
        <v>24</v>
      </c>
      <c r="N21" s="47">
        <v>5</v>
      </c>
      <c r="O21" s="33">
        <f t="shared" si="3"/>
        <v>0</v>
      </c>
      <c r="P21" s="33">
        <f t="shared" si="4"/>
        <v>0</v>
      </c>
      <c r="Q21" s="48">
        <v>5</v>
      </c>
      <c r="R21" s="48">
        <v>4</v>
      </c>
      <c r="S21" s="48">
        <v>2</v>
      </c>
      <c r="T21" s="48">
        <v>6</v>
      </c>
      <c r="U21" s="48">
        <v>0</v>
      </c>
      <c r="V21" s="48">
        <v>0</v>
      </c>
      <c r="W21" s="48">
        <v>5</v>
      </c>
      <c r="X21" s="30">
        <f t="shared" si="5"/>
        <v>0</v>
      </c>
      <c r="Y21" s="30">
        <f t="shared" si="6"/>
        <v>0</v>
      </c>
      <c r="AA21" s="38">
        <f t="shared" si="7"/>
        <v>0</v>
      </c>
    </row>
    <row r="22" spans="1:27" s="38" customFormat="1" ht="11.25" customHeight="1">
      <c r="A22" s="55">
        <v>17</v>
      </c>
      <c r="B22" s="38" t="s">
        <v>448</v>
      </c>
      <c r="C22" s="38" t="s">
        <v>211</v>
      </c>
      <c r="D22" s="20">
        <f t="shared" si="0"/>
        <v>2</v>
      </c>
      <c r="E22" s="36">
        <f t="shared" si="1"/>
        <v>100</v>
      </c>
      <c r="F22" s="36">
        <f t="shared" si="2"/>
        <v>8</v>
      </c>
      <c r="G22" s="140">
        <v>50</v>
      </c>
      <c r="H22" s="36">
        <v>50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47">
        <v>0</v>
      </c>
      <c r="O22" s="33">
        <f t="shared" si="3"/>
        <v>0</v>
      </c>
      <c r="P22" s="33">
        <f t="shared" si="4"/>
        <v>0</v>
      </c>
      <c r="Q22" s="48">
        <v>5</v>
      </c>
      <c r="R22" s="48">
        <v>3</v>
      </c>
      <c r="S22" s="48">
        <v>0</v>
      </c>
      <c r="T22" s="36">
        <v>0</v>
      </c>
      <c r="U22" s="48">
        <v>0</v>
      </c>
      <c r="V22" s="48">
        <v>0</v>
      </c>
      <c r="W22" s="48">
        <v>0</v>
      </c>
      <c r="X22" s="30">
        <f t="shared" si="5"/>
        <v>0</v>
      </c>
      <c r="Y22" s="30">
        <f t="shared" si="6"/>
        <v>0</v>
      </c>
      <c r="AA22" s="38">
        <f t="shared" si="7"/>
        <v>0</v>
      </c>
    </row>
    <row r="23" spans="1:27" s="38" customFormat="1" ht="11.25" customHeight="1">
      <c r="A23" s="55">
        <v>18</v>
      </c>
      <c r="B23" s="38" t="s">
        <v>307</v>
      </c>
      <c r="C23" s="38" t="s">
        <v>148</v>
      </c>
      <c r="D23" s="43">
        <f t="shared" si="0"/>
        <v>5</v>
      </c>
      <c r="E23" s="36">
        <f t="shared" si="1"/>
        <v>98</v>
      </c>
      <c r="F23" s="36">
        <f t="shared" si="2"/>
        <v>18</v>
      </c>
      <c r="G23" s="36">
        <v>0</v>
      </c>
      <c r="H23" s="36">
        <v>7</v>
      </c>
      <c r="I23" s="36">
        <v>0</v>
      </c>
      <c r="J23" s="36">
        <v>24</v>
      </c>
      <c r="K23" s="36">
        <v>24</v>
      </c>
      <c r="L23" s="36">
        <v>26</v>
      </c>
      <c r="M23" s="36">
        <v>16</v>
      </c>
      <c r="N23" s="47">
        <v>1</v>
      </c>
      <c r="O23" s="33">
        <f t="shared" si="3"/>
        <v>0</v>
      </c>
      <c r="P23" s="33">
        <f t="shared" si="4"/>
        <v>0</v>
      </c>
      <c r="Q23" s="36">
        <v>0</v>
      </c>
      <c r="R23" s="36">
        <v>1</v>
      </c>
      <c r="S23" s="36">
        <v>0</v>
      </c>
      <c r="T23" s="48">
        <v>5</v>
      </c>
      <c r="U23" s="48">
        <v>4</v>
      </c>
      <c r="V23" s="48">
        <v>4</v>
      </c>
      <c r="W23" s="48">
        <v>4</v>
      </c>
      <c r="X23" s="30">
        <f t="shared" si="5"/>
        <v>0</v>
      </c>
      <c r="Y23" s="30">
        <f t="shared" si="6"/>
        <v>0</v>
      </c>
      <c r="AA23" s="38">
        <f t="shared" si="7"/>
        <v>0</v>
      </c>
    </row>
    <row r="24" spans="1:27" s="38" customFormat="1" ht="11.25" customHeight="1">
      <c r="A24" s="55">
        <v>19</v>
      </c>
      <c r="B24" s="38" t="s">
        <v>288</v>
      </c>
      <c r="C24" s="38" t="s">
        <v>153</v>
      </c>
      <c r="D24" s="20">
        <f t="shared" si="0"/>
        <v>5</v>
      </c>
      <c r="E24" s="36">
        <f t="shared" si="1"/>
        <v>97</v>
      </c>
      <c r="F24" s="36">
        <f t="shared" si="2"/>
        <v>24</v>
      </c>
      <c r="G24" s="140">
        <v>18</v>
      </c>
      <c r="H24" s="36">
        <v>0</v>
      </c>
      <c r="I24" s="36">
        <v>9</v>
      </c>
      <c r="J24" s="36">
        <v>15</v>
      </c>
      <c r="K24" s="36">
        <v>40</v>
      </c>
      <c r="L24" s="36">
        <v>15</v>
      </c>
      <c r="M24" s="36">
        <v>0</v>
      </c>
      <c r="N24" s="47">
        <v>0</v>
      </c>
      <c r="O24" s="33">
        <f t="shared" si="3"/>
        <v>0</v>
      </c>
      <c r="P24" s="33">
        <f t="shared" si="4"/>
        <v>0</v>
      </c>
      <c r="Q24" s="49">
        <v>5</v>
      </c>
      <c r="R24" s="48">
        <v>0</v>
      </c>
      <c r="S24" s="48">
        <v>3</v>
      </c>
      <c r="T24" s="48">
        <v>5</v>
      </c>
      <c r="U24" s="36">
        <v>7</v>
      </c>
      <c r="V24" s="36">
        <v>4</v>
      </c>
      <c r="W24" s="36">
        <v>0</v>
      </c>
      <c r="X24" s="30">
        <f t="shared" si="5"/>
        <v>0</v>
      </c>
      <c r="Y24" s="30">
        <f t="shared" si="6"/>
        <v>0</v>
      </c>
      <c r="AA24" s="38">
        <f t="shared" si="7"/>
        <v>0</v>
      </c>
    </row>
    <row r="25" spans="1:27" s="38" customFormat="1" ht="11.25" customHeight="1">
      <c r="A25" s="55">
        <v>20</v>
      </c>
      <c r="B25" s="35" t="s">
        <v>551</v>
      </c>
      <c r="C25" s="35" t="s">
        <v>160</v>
      </c>
      <c r="D25" s="43">
        <f t="shared" si="0"/>
        <v>5</v>
      </c>
      <c r="E25" s="36">
        <f t="shared" si="1"/>
        <v>94</v>
      </c>
      <c r="F25" s="36">
        <f t="shared" si="2"/>
        <v>26</v>
      </c>
      <c r="G25" s="36">
        <v>0</v>
      </c>
      <c r="H25" s="36">
        <v>0</v>
      </c>
      <c r="I25" s="36">
        <v>20</v>
      </c>
      <c r="J25" s="36">
        <v>15</v>
      </c>
      <c r="K25" s="36">
        <v>16</v>
      </c>
      <c r="L25" s="36">
        <v>20</v>
      </c>
      <c r="M25" s="36">
        <v>20</v>
      </c>
      <c r="N25" s="47">
        <v>3</v>
      </c>
      <c r="O25" s="33">
        <f t="shared" si="3"/>
        <v>0</v>
      </c>
      <c r="P25" s="33">
        <f t="shared" si="4"/>
        <v>0</v>
      </c>
      <c r="Q25" s="36">
        <v>0</v>
      </c>
      <c r="R25" s="36">
        <v>0</v>
      </c>
      <c r="S25" s="36">
        <v>5</v>
      </c>
      <c r="T25" s="36">
        <v>6</v>
      </c>
      <c r="U25" s="48">
        <v>5</v>
      </c>
      <c r="V25" s="48">
        <v>6</v>
      </c>
      <c r="W25" s="48">
        <v>4</v>
      </c>
      <c r="X25" s="30">
        <f t="shared" si="5"/>
        <v>0</v>
      </c>
      <c r="Y25" s="30">
        <f t="shared" si="6"/>
        <v>0</v>
      </c>
      <c r="AA25" s="38">
        <f t="shared" si="7"/>
        <v>0</v>
      </c>
    </row>
    <row r="26" spans="1:27" s="38" customFormat="1" ht="11.25" customHeight="1">
      <c r="A26" s="55">
        <v>21</v>
      </c>
      <c r="B26" s="35" t="s">
        <v>298</v>
      </c>
      <c r="C26" s="35" t="s">
        <v>299</v>
      </c>
      <c r="D26" s="43">
        <f t="shared" si="0"/>
        <v>4</v>
      </c>
      <c r="E26" s="36">
        <f t="shared" si="1"/>
        <v>74</v>
      </c>
      <c r="F26" s="36">
        <f t="shared" si="2"/>
        <v>17</v>
      </c>
      <c r="G26" s="36">
        <v>0</v>
      </c>
      <c r="H26" s="36">
        <v>18</v>
      </c>
      <c r="I26" s="36">
        <v>12</v>
      </c>
      <c r="J26" s="36">
        <v>0</v>
      </c>
      <c r="K26" s="36">
        <v>22</v>
      </c>
      <c r="L26" s="36">
        <v>22</v>
      </c>
      <c r="M26" s="36">
        <v>0</v>
      </c>
      <c r="N26" s="47">
        <v>0</v>
      </c>
      <c r="O26" s="33">
        <f t="shared" si="3"/>
        <v>0</v>
      </c>
      <c r="P26" s="33">
        <f t="shared" si="4"/>
        <v>0</v>
      </c>
      <c r="Q26" s="48">
        <v>0</v>
      </c>
      <c r="R26" s="48">
        <v>3</v>
      </c>
      <c r="S26" s="48">
        <v>2</v>
      </c>
      <c r="T26" s="36">
        <v>0</v>
      </c>
      <c r="U26" s="48">
        <v>5</v>
      </c>
      <c r="V26" s="48">
        <v>7</v>
      </c>
      <c r="W26" s="48">
        <v>0</v>
      </c>
      <c r="X26" s="30">
        <f t="shared" si="5"/>
        <v>0</v>
      </c>
      <c r="Y26" s="30">
        <f t="shared" si="6"/>
        <v>0</v>
      </c>
      <c r="AA26" s="38">
        <f t="shared" si="7"/>
        <v>0</v>
      </c>
    </row>
    <row r="27" spans="1:27" s="38" customFormat="1" ht="11.25" customHeight="1">
      <c r="A27" s="55">
        <v>22</v>
      </c>
      <c r="B27" s="35" t="s">
        <v>554</v>
      </c>
      <c r="C27" s="35" t="s">
        <v>211</v>
      </c>
      <c r="D27" s="20">
        <f t="shared" si="0"/>
        <v>5</v>
      </c>
      <c r="E27" s="36">
        <f t="shared" si="1"/>
        <v>69</v>
      </c>
      <c r="F27" s="36">
        <f t="shared" si="2"/>
        <v>30</v>
      </c>
      <c r="G27" s="36">
        <v>0</v>
      </c>
      <c r="H27" s="36">
        <v>0</v>
      </c>
      <c r="I27" s="36">
        <v>7</v>
      </c>
      <c r="J27" s="36">
        <v>16</v>
      </c>
      <c r="K27" s="36">
        <v>15</v>
      </c>
      <c r="L27" s="36">
        <v>16</v>
      </c>
      <c r="M27" s="36">
        <v>14</v>
      </c>
      <c r="N27" s="47">
        <v>1</v>
      </c>
      <c r="O27" s="33">
        <f t="shared" si="3"/>
        <v>0</v>
      </c>
      <c r="P27" s="33">
        <f t="shared" si="4"/>
        <v>0</v>
      </c>
      <c r="Q27" s="49">
        <v>0</v>
      </c>
      <c r="R27" s="48">
        <v>0</v>
      </c>
      <c r="S27" s="48">
        <v>2</v>
      </c>
      <c r="T27" s="48">
        <v>7</v>
      </c>
      <c r="U27" s="48">
        <v>7</v>
      </c>
      <c r="V27" s="48">
        <v>7</v>
      </c>
      <c r="W27" s="48">
        <v>7</v>
      </c>
      <c r="X27" s="30">
        <f t="shared" si="5"/>
        <v>0</v>
      </c>
      <c r="Y27" s="30">
        <f t="shared" si="6"/>
        <v>0</v>
      </c>
      <c r="AA27" s="38">
        <f t="shared" si="7"/>
        <v>0</v>
      </c>
    </row>
    <row r="28" spans="1:27" s="38" customFormat="1" ht="11.25" customHeight="1">
      <c r="A28" s="55">
        <v>23</v>
      </c>
      <c r="B28" s="38" t="s">
        <v>300</v>
      </c>
      <c r="C28" s="38" t="s">
        <v>299</v>
      </c>
      <c r="D28" s="43">
        <f t="shared" si="0"/>
        <v>2</v>
      </c>
      <c r="E28" s="36">
        <f t="shared" si="1"/>
        <v>61</v>
      </c>
      <c r="F28" s="36">
        <f t="shared" si="2"/>
        <v>11</v>
      </c>
      <c r="G28" s="36">
        <v>0</v>
      </c>
      <c r="H28" s="36">
        <v>16</v>
      </c>
      <c r="I28" s="36">
        <v>45</v>
      </c>
      <c r="J28" s="36">
        <v>0</v>
      </c>
      <c r="K28" s="36">
        <v>0</v>
      </c>
      <c r="L28" s="36">
        <v>0</v>
      </c>
      <c r="M28" s="36">
        <v>0</v>
      </c>
      <c r="N28" s="47">
        <v>0</v>
      </c>
      <c r="O28" s="33">
        <f t="shared" si="3"/>
        <v>0</v>
      </c>
      <c r="P28" s="33">
        <f t="shared" si="4"/>
        <v>0</v>
      </c>
      <c r="Q28" s="36">
        <v>0</v>
      </c>
      <c r="R28" s="36">
        <v>4</v>
      </c>
      <c r="S28" s="36">
        <v>7</v>
      </c>
      <c r="T28" s="36">
        <v>0</v>
      </c>
      <c r="U28" s="36">
        <v>0</v>
      </c>
      <c r="V28" s="48">
        <v>0</v>
      </c>
      <c r="W28" s="48">
        <v>0</v>
      </c>
      <c r="X28" s="30">
        <f t="shared" si="5"/>
        <v>0</v>
      </c>
      <c r="Y28" s="30">
        <f t="shared" si="6"/>
        <v>0</v>
      </c>
      <c r="AA28" s="38">
        <f t="shared" si="7"/>
        <v>0</v>
      </c>
    </row>
    <row r="29" spans="1:27" s="38" customFormat="1" ht="11.25" customHeight="1">
      <c r="A29" s="55">
        <v>24</v>
      </c>
      <c r="B29" s="38" t="s">
        <v>553</v>
      </c>
      <c r="C29" s="38" t="s">
        <v>211</v>
      </c>
      <c r="D29" s="43">
        <f t="shared" si="0"/>
        <v>2</v>
      </c>
      <c r="E29" s="36">
        <f t="shared" si="1"/>
        <v>56</v>
      </c>
      <c r="F29" s="36">
        <f t="shared" si="2"/>
        <v>10</v>
      </c>
      <c r="G29" s="36">
        <v>0</v>
      </c>
      <c r="H29" s="36">
        <v>0</v>
      </c>
      <c r="I29" s="36">
        <v>11</v>
      </c>
      <c r="J29" s="36">
        <v>0</v>
      </c>
      <c r="K29" s="36">
        <v>45</v>
      </c>
      <c r="L29" s="36">
        <v>0</v>
      </c>
      <c r="M29" s="36">
        <v>0</v>
      </c>
      <c r="N29" s="47">
        <v>0</v>
      </c>
      <c r="O29" s="33">
        <f t="shared" si="3"/>
        <v>0</v>
      </c>
      <c r="P29" s="33">
        <f t="shared" si="4"/>
        <v>0</v>
      </c>
      <c r="Q29" s="36">
        <v>0</v>
      </c>
      <c r="R29" s="36">
        <v>0</v>
      </c>
      <c r="S29" s="36">
        <v>3</v>
      </c>
      <c r="T29" s="48">
        <v>0</v>
      </c>
      <c r="U29" s="36">
        <v>7</v>
      </c>
      <c r="V29" s="48">
        <v>0</v>
      </c>
      <c r="W29" s="48">
        <v>0</v>
      </c>
      <c r="X29" s="30">
        <f t="shared" si="5"/>
        <v>0</v>
      </c>
      <c r="Y29" s="30">
        <f t="shared" si="6"/>
        <v>0</v>
      </c>
      <c r="AA29" s="38">
        <f t="shared" si="7"/>
        <v>0</v>
      </c>
    </row>
    <row r="30" spans="1:27" s="38" customFormat="1" ht="11.25" customHeight="1">
      <c r="A30" s="55">
        <v>25</v>
      </c>
      <c r="B30" s="38" t="s">
        <v>289</v>
      </c>
      <c r="C30" s="38" t="s">
        <v>148</v>
      </c>
      <c r="D30" s="20">
        <f t="shared" si="0"/>
        <v>6</v>
      </c>
      <c r="E30" s="36">
        <f t="shared" si="1"/>
        <v>49</v>
      </c>
      <c r="F30" s="36">
        <f t="shared" si="2"/>
        <v>30</v>
      </c>
      <c r="G30" s="140">
        <v>16</v>
      </c>
      <c r="H30" s="36">
        <v>13</v>
      </c>
      <c r="I30" s="36">
        <v>4</v>
      </c>
      <c r="J30" s="36">
        <v>4</v>
      </c>
      <c r="K30" s="36">
        <v>7</v>
      </c>
      <c r="L30" s="36">
        <v>9</v>
      </c>
      <c r="M30" s="36">
        <v>0</v>
      </c>
      <c r="N30" s="47">
        <v>0</v>
      </c>
      <c r="O30" s="33">
        <f t="shared" si="3"/>
        <v>0</v>
      </c>
      <c r="P30" s="33">
        <f t="shared" si="4"/>
        <v>-4</v>
      </c>
      <c r="Q30" s="48">
        <v>6</v>
      </c>
      <c r="R30" s="48">
        <v>8</v>
      </c>
      <c r="S30" s="48">
        <v>3</v>
      </c>
      <c r="T30" s="48">
        <v>5</v>
      </c>
      <c r="U30" s="48">
        <v>5</v>
      </c>
      <c r="V30" s="48">
        <v>3</v>
      </c>
      <c r="W30" s="48">
        <v>6</v>
      </c>
      <c r="X30" s="30">
        <f t="shared" si="5"/>
        <v>-3</v>
      </c>
      <c r="Y30" s="30">
        <f t="shared" si="6"/>
        <v>-3</v>
      </c>
      <c r="AA30" s="38">
        <f t="shared" si="7"/>
        <v>0</v>
      </c>
    </row>
    <row r="31" spans="1:27" s="38" customFormat="1" ht="11.25" customHeight="1">
      <c r="A31" s="55">
        <v>26</v>
      </c>
      <c r="B31" s="35" t="s">
        <v>302</v>
      </c>
      <c r="C31" s="35" t="s">
        <v>148</v>
      </c>
      <c r="D31" s="43">
        <f t="shared" si="0"/>
        <v>5</v>
      </c>
      <c r="E31" s="36">
        <f t="shared" si="1"/>
        <v>46</v>
      </c>
      <c r="F31" s="36">
        <f t="shared" si="2"/>
        <v>19</v>
      </c>
      <c r="G31" s="36">
        <v>0</v>
      </c>
      <c r="H31" s="36">
        <v>13</v>
      </c>
      <c r="I31" s="36">
        <v>10</v>
      </c>
      <c r="J31" s="36">
        <v>6</v>
      </c>
      <c r="K31" s="36">
        <v>5</v>
      </c>
      <c r="L31" s="36">
        <v>12</v>
      </c>
      <c r="M31" s="36">
        <v>0</v>
      </c>
      <c r="N31" s="47">
        <v>0</v>
      </c>
      <c r="O31" s="33">
        <f t="shared" si="3"/>
        <v>0</v>
      </c>
      <c r="P31" s="33">
        <f t="shared" si="4"/>
        <v>0</v>
      </c>
      <c r="Q31" s="48">
        <v>0</v>
      </c>
      <c r="R31" s="48">
        <v>8</v>
      </c>
      <c r="S31" s="48">
        <v>4</v>
      </c>
      <c r="T31" s="48">
        <v>4</v>
      </c>
      <c r="U31" s="36">
        <v>2</v>
      </c>
      <c r="V31" s="36">
        <v>1</v>
      </c>
      <c r="W31" s="48">
        <v>0</v>
      </c>
      <c r="X31" s="30">
        <f t="shared" si="5"/>
        <v>0</v>
      </c>
      <c r="Y31" s="30">
        <f t="shared" si="6"/>
        <v>0</v>
      </c>
      <c r="AA31" s="38">
        <f t="shared" si="7"/>
        <v>0</v>
      </c>
    </row>
    <row r="32" spans="1:27" s="38" customFormat="1" ht="11.25" customHeight="1">
      <c r="A32" s="55">
        <v>27</v>
      </c>
      <c r="B32" s="38" t="s">
        <v>449</v>
      </c>
      <c r="C32" s="38" t="s">
        <v>82</v>
      </c>
      <c r="D32" s="20">
        <f t="shared" si="0"/>
        <v>1</v>
      </c>
      <c r="E32" s="36">
        <f t="shared" si="1"/>
        <v>45</v>
      </c>
      <c r="F32" s="36">
        <f t="shared" si="2"/>
        <v>6</v>
      </c>
      <c r="G32" s="140">
        <v>45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47">
        <v>0</v>
      </c>
      <c r="O32" s="33">
        <f t="shared" si="3"/>
        <v>0</v>
      </c>
      <c r="P32" s="33">
        <f t="shared" si="4"/>
        <v>0</v>
      </c>
      <c r="Q32" s="48">
        <v>6</v>
      </c>
      <c r="R32" s="48">
        <v>0</v>
      </c>
      <c r="S32" s="48">
        <v>0</v>
      </c>
      <c r="T32" s="36">
        <v>0</v>
      </c>
      <c r="U32" s="48">
        <v>0</v>
      </c>
      <c r="V32" s="48">
        <v>0</v>
      </c>
      <c r="W32" s="48">
        <v>0</v>
      </c>
      <c r="X32" s="30">
        <f t="shared" si="5"/>
        <v>0</v>
      </c>
      <c r="Y32" s="30">
        <f t="shared" si="6"/>
        <v>0</v>
      </c>
      <c r="AA32" s="38">
        <f t="shared" si="7"/>
        <v>0</v>
      </c>
    </row>
    <row r="33" spans="1:27" s="38" customFormat="1" ht="11.25" customHeight="1">
      <c r="A33" s="55">
        <v>28</v>
      </c>
      <c r="B33" s="38" t="s">
        <v>292</v>
      </c>
      <c r="C33" s="38" t="s">
        <v>147</v>
      </c>
      <c r="D33" s="43">
        <f t="shared" si="0"/>
        <v>6</v>
      </c>
      <c r="E33" s="36">
        <f t="shared" si="1"/>
        <v>43</v>
      </c>
      <c r="F33" s="36">
        <f t="shared" si="2"/>
        <v>22</v>
      </c>
      <c r="G33" s="140">
        <v>13</v>
      </c>
      <c r="H33" s="36">
        <v>5</v>
      </c>
      <c r="I33" s="36">
        <v>3</v>
      </c>
      <c r="J33" s="36">
        <v>2</v>
      </c>
      <c r="K33" s="36">
        <v>6</v>
      </c>
      <c r="L33" s="36">
        <v>0</v>
      </c>
      <c r="M33" s="36">
        <v>15</v>
      </c>
      <c r="N33" s="47">
        <v>1</v>
      </c>
      <c r="O33" s="33">
        <f t="shared" si="3"/>
        <v>0</v>
      </c>
      <c r="P33" s="33">
        <f t="shared" si="4"/>
        <v>-2</v>
      </c>
      <c r="Q33" s="50">
        <v>4</v>
      </c>
      <c r="R33" s="48">
        <v>4</v>
      </c>
      <c r="S33" s="48">
        <v>3</v>
      </c>
      <c r="T33" s="48">
        <v>4</v>
      </c>
      <c r="U33" s="48">
        <v>6</v>
      </c>
      <c r="V33" s="48">
        <v>0</v>
      </c>
      <c r="W33" s="48">
        <v>4</v>
      </c>
      <c r="X33" s="30">
        <f t="shared" si="5"/>
        <v>0</v>
      </c>
      <c r="Y33" s="30">
        <f t="shared" si="6"/>
        <v>-3</v>
      </c>
      <c r="AA33" s="38">
        <f t="shared" si="7"/>
        <v>0</v>
      </c>
    </row>
    <row r="34" spans="1:27" s="38" customFormat="1" ht="11.25" customHeight="1">
      <c r="A34" s="55">
        <v>29</v>
      </c>
      <c r="B34" s="35" t="s">
        <v>550</v>
      </c>
      <c r="C34" s="35" t="s">
        <v>211</v>
      </c>
      <c r="D34" s="43">
        <f t="shared" si="0"/>
        <v>3</v>
      </c>
      <c r="E34" s="36">
        <f t="shared" si="1"/>
        <v>43</v>
      </c>
      <c r="F34" s="36">
        <f t="shared" si="2"/>
        <v>18</v>
      </c>
      <c r="G34" s="36">
        <v>0</v>
      </c>
      <c r="H34" s="36">
        <v>0</v>
      </c>
      <c r="I34" s="36">
        <v>24</v>
      </c>
      <c r="J34" s="36">
        <v>7</v>
      </c>
      <c r="K34" s="36">
        <v>12</v>
      </c>
      <c r="L34" s="36">
        <v>0</v>
      </c>
      <c r="M34" s="36">
        <v>0</v>
      </c>
      <c r="N34" s="47">
        <v>0</v>
      </c>
      <c r="O34" s="33">
        <f t="shared" si="3"/>
        <v>0</v>
      </c>
      <c r="P34" s="33">
        <f t="shared" si="4"/>
        <v>0</v>
      </c>
      <c r="Q34" s="48">
        <v>0</v>
      </c>
      <c r="R34" s="48">
        <v>0</v>
      </c>
      <c r="S34" s="48">
        <v>6</v>
      </c>
      <c r="T34" s="48">
        <v>5</v>
      </c>
      <c r="U34" s="36">
        <v>7</v>
      </c>
      <c r="V34" s="48">
        <v>0</v>
      </c>
      <c r="W34" s="48">
        <v>0</v>
      </c>
      <c r="X34" s="30">
        <f t="shared" si="5"/>
        <v>0</v>
      </c>
      <c r="Y34" s="30">
        <f t="shared" si="6"/>
        <v>0</v>
      </c>
      <c r="AA34" s="38">
        <f t="shared" si="7"/>
        <v>0</v>
      </c>
    </row>
    <row r="35" spans="1:27" s="38" customFormat="1" ht="11.25" customHeight="1">
      <c r="A35" s="55">
        <v>30</v>
      </c>
      <c r="B35" s="35" t="s">
        <v>406</v>
      </c>
      <c r="C35" s="35" t="s">
        <v>63</v>
      </c>
      <c r="D35" s="43">
        <f t="shared" si="0"/>
        <v>1</v>
      </c>
      <c r="E35" s="36">
        <f t="shared" si="1"/>
        <v>40</v>
      </c>
      <c r="F35" s="36">
        <f t="shared" si="2"/>
        <v>8</v>
      </c>
      <c r="G35" s="36">
        <v>0</v>
      </c>
      <c r="H35" s="36">
        <v>0</v>
      </c>
      <c r="I35" s="36">
        <v>0</v>
      </c>
      <c r="J35" s="36">
        <v>40</v>
      </c>
      <c r="K35" s="36">
        <v>0</v>
      </c>
      <c r="L35" s="36">
        <v>0</v>
      </c>
      <c r="M35" s="36">
        <v>0</v>
      </c>
      <c r="N35" s="47">
        <v>0</v>
      </c>
      <c r="O35" s="33">
        <f t="shared" si="3"/>
        <v>0</v>
      </c>
      <c r="P35" s="33">
        <f t="shared" si="4"/>
        <v>0</v>
      </c>
      <c r="Q35" s="48">
        <v>0</v>
      </c>
      <c r="R35" s="48">
        <v>0</v>
      </c>
      <c r="S35" s="48">
        <v>0</v>
      </c>
      <c r="T35" s="48">
        <v>8</v>
      </c>
      <c r="U35" s="48">
        <v>0</v>
      </c>
      <c r="V35" s="48">
        <v>0</v>
      </c>
      <c r="W35" s="48">
        <v>0</v>
      </c>
      <c r="X35" s="30">
        <f t="shared" si="5"/>
        <v>0</v>
      </c>
      <c r="Y35" s="30">
        <f t="shared" si="6"/>
        <v>0</v>
      </c>
      <c r="AA35" s="38">
        <f t="shared" si="7"/>
        <v>0</v>
      </c>
    </row>
    <row r="36" spans="1:27" s="38" customFormat="1" ht="11.25" customHeight="1">
      <c r="A36" s="55">
        <v>31</v>
      </c>
      <c r="B36" s="35" t="s">
        <v>552</v>
      </c>
      <c r="C36" s="35" t="s">
        <v>154</v>
      </c>
      <c r="D36" s="43">
        <f t="shared" si="0"/>
        <v>2</v>
      </c>
      <c r="E36" s="36">
        <f t="shared" si="1"/>
        <v>36</v>
      </c>
      <c r="F36" s="36">
        <f t="shared" si="2"/>
        <v>9</v>
      </c>
      <c r="G36" s="36">
        <v>0</v>
      </c>
      <c r="H36" s="36">
        <v>0</v>
      </c>
      <c r="I36" s="36">
        <v>18</v>
      </c>
      <c r="J36" s="36">
        <v>0</v>
      </c>
      <c r="K36" s="36">
        <v>0</v>
      </c>
      <c r="L36" s="36">
        <v>18</v>
      </c>
      <c r="M36" s="36">
        <v>0</v>
      </c>
      <c r="N36" s="47">
        <v>0</v>
      </c>
      <c r="O36" s="33">
        <f t="shared" si="3"/>
        <v>0</v>
      </c>
      <c r="P36" s="33">
        <f t="shared" si="4"/>
        <v>0</v>
      </c>
      <c r="Q36" s="48">
        <v>0</v>
      </c>
      <c r="R36" s="48">
        <v>0</v>
      </c>
      <c r="S36" s="48">
        <v>4</v>
      </c>
      <c r="T36" s="48">
        <v>0</v>
      </c>
      <c r="U36" s="48">
        <v>0</v>
      </c>
      <c r="V36" s="48">
        <v>5</v>
      </c>
      <c r="W36" s="48">
        <v>0</v>
      </c>
      <c r="X36" s="30">
        <f t="shared" si="5"/>
        <v>0</v>
      </c>
      <c r="Y36" s="30">
        <f t="shared" si="6"/>
        <v>0</v>
      </c>
      <c r="AA36" s="38">
        <f t="shared" si="7"/>
        <v>0</v>
      </c>
    </row>
    <row r="37" spans="1:27" s="38" customFormat="1" ht="11.25" customHeight="1">
      <c r="A37" s="55">
        <v>32</v>
      </c>
      <c r="B37" s="38" t="s">
        <v>308</v>
      </c>
      <c r="C37" s="38" t="s">
        <v>309</v>
      </c>
      <c r="D37" s="43">
        <f t="shared" si="0"/>
        <v>6</v>
      </c>
      <c r="E37" s="36">
        <f t="shared" si="1"/>
        <v>34</v>
      </c>
      <c r="F37" s="36">
        <f t="shared" si="2"/>
        <v>26</v>
      </c>
      <c r="G37" s="36">
        <v>0</v>
      </c>
      <c r="H37" s="36">
        <v>4</v>
      </c>
      <c r="I37" s="36">
        <v>2</v>
      </c>
      <c r="J37" s="36">
        <v>1</v>
      </c>
      <c r="K37" s="36">
        <v>4</v>
      </c>
      <c r="L37" s="36">
        <v>10</v>
      </c>
      <c r="M37" s="36">
        <v>13</v>
      </c>
      <c r="N37" s="47">
        <v>1</v>
      </c>
      <c r="O37" s="33">
        <f t="shared" si="3"/>
        <v>0</v>
      </c>
      <c r="P37" s="33">
        <f t="shared" si="4"/>
        <v>-1</v>
      </c>
      <c r="Q37" s="36">
        <v>0</v>
      </c>
      <c r="R37" s="36">
        <v>4</v>
      </c>
      <c r="S37" s="36">
        <v>4</v>
      </c>
      <c r="T37" s="48">
        <v>3</v>
      </c>
      <c r="U37" s="48">
        <v>6</v>
      </c>
      <c r="V37" s="48">
        <v>6</v>
      </c>
      <c r="W37" s="48">
        <v>6</v>
      </c>
      <c r="X37" s="30">
        <f t="shared" si="5"/>
        <v>0</v>
      </c>
      <c r="Y37" s="30">
        <f t="shared" si="6"/>
        <v>-3</v>
      </c>
      <c r="AA37" s="38">
        <f t="shared" si="7"/>
        <v>0</v>
      </c>
    </row>
    <row r="38" spans="1:27" s="38" customFormat="1" ht="11.25" customHeight="1">
      <c r="A38" s="55">
        <v>33</v>
      </c>
      <c r="B38" s="38" t="s">
        <v>291</v>
      </c>
      <c r="C38" s="38" t="s">
        <v>151</v>
      </c>
      <c r="D38" s="20">
        <f t="shared" ref="D38:D56" si="8">COUNTIF((G38:M38),"&gt;0")</f>
        <v>2</v>
      </c>
      <c r="E38" s="36">
        <f t="shared" ref="E38:E56" si="9">G38+H38+I38+J38+K38+L38+M38+O38+N38+P38</f>
        <v>28</v>
      </c>
      <c r="F38" s="36">
        <f t="shared" ref="F38:F56" si="10">Q38+R38+S38+T38+U38+V38+W38+X38+Y38</f>
        <v>4</v>
      </c>
      <c r="G38" s="140">
        <v>14</v>
      </c>
      <c r="H38" s="36">
        <v>0</v>
      </c>
      <c r="I38" s="36">
        <v>14</v>
      </c>
      <c r="J38" s="36">
        <v>0</v>
      </c>
      <c r="K38" s="36">
        <v>0</v>
      </c>
      <c r="L38" s="36">
        <v>0</v>
      </c>
      <c r="M38" s="36">
        <v>0</v>
      </c>
      <c r="N38" s="47">
        <v>0</v>
      </c>
      <c r="O38" s="33">
        <f t="shared" ref="O38:O56" si="11">0 - (SMALL((G38:M38),1))</f>
        <v>0</v>
      </c>
      <c r="P38" s="33">
        <f t="shared" ref="P38:P56" si="12">0 - (SMALL((G38:M38),2))</f>
        <v>0</v>
      </c>
      <c r="Q38" s="48">
        <v>3</v>
      </c>
      <c r="R38" s="48">
        <v>0</v>
      </c>
      <c r="S38" s="48">
        <v>1</v>
      </c>
      <c r="T38" s="36">
        <v>0</v>
      </c>
      <c r="U38" s="48">
        <v>0</v>
      </c>
      <c r="V38" s="48">
        <v>0</v>
      </c>
      <c r="W38" s="48">
        <v>0</v>
      </c>
      <c r="X38" s="30">
        <f t="shared" ref="X38:X56" si="13">0 - (SMALL((Q38:W38),1))</f>
        <v>0</v>
      </c>
      <c r="Y38" s="30">
        <f t="shared" ref="Y38:Y56" si="14">0 - (SMALL((Q38:W38),2))</f>
        <v>0</v>
      </c>
      <c r="AA38" s="38">
        <f t="shared" si="7"/>
        <v>0</v>
      </c>
    </row>
    <row r="39" spans="1:27" s="38" customFormat="1" ht="11.25" customHeight="1">
      <c r="A39" s="55">
        <v>34</v>
      </c>
      <c r="B39" s="38" t="s">
        <v>604</v>
      </c>
      <c r="C39" s="38" t="s">
        <v>532</v>
      </c>
      <c r="D39" s="43">
        <f t="shared" si="8"/>
        <v>2</v>
      </c>
      <c r="E39" s="36">
        <f t="shared" si="9"/>
        <v>26</v>
      </c>
      <c r="F39" s="36">
        <f t="shared" si="10"/>
        <v>10</v>
      </c>
      <c r="G39" s="140">
        <v>0</v>
      </c>
      <c r="H39" s="36">
        <v>0</v>
      </c>
      <c r="I39" s="36">
        <v>0</v>
      </c>
      <c r="J39" s="36">
        <v>0</v>
      </c>
      <c r="K39" s="36">
        <v>13</v>
      </c>
      <c r="L39" s="36">
        <v>13</v>
      </c>
      <c r="M39" s="36">
        <v>0</v>
      </c>
      <c r="N39" s="47">
        <v>0</v>
      </c>
      <c r="O39" s="33">
        <f t="shared" si="11"/>
        <v>0</v>
      </c>
      <c r="P39" s="33">
        <f t="shared" si="12"/>
        <v>0</v>
      </c>
      <c r="Q39" s="48">
        <v>0</v>
      </c>
      <c r="R39" s="48">
        <v>0</v>
      </c>
      <c r="S39" s="48">
        <v>0</v>
      </c>
      <c r="T39" s="48">
        <v>0</v>
      </c>
      <c r="U39" s="48">
        <v>6</v>
      </c>
      <c r="V39" s="48">
        <v>4</v>
      </c>
      <c r="W39" s="48">
        <v>0</v>
      </c>
      <c r="X39" s="30">
        <f t="shared" si="13"/>
        <v>0</v>
      </c>
      <c r="Y39" s="30">
        <f t="shared" si="14"/>
        <v>0</v>
      </c>
      <c r="AA39" s="38">
        <f t="shared" si="7"/>
        <v>0</v>
      </c>
    </row>
    <row r="40" spans="1:27" s="38" customFormat="1" ht="11.25" customHeight="1">
      <c r="A40" s="55">
        <v>35</v>
      </c>
      <c r="B40" s="35" t="s">
        <v>548</v>
      </c>
      <c r="C40" s="35" t="s">
        <v>549</v>
      </c>
      <c r="D40" s="43">
        <f t="shared" si="8"/>
        <v>1</v>
      </c>
      <c r="E40" s="36">
        <f t="shared" si="9"/>
        <v>26</v>
      </c>
      <c r="F40" s="36">
        <f t="shared" si="10"/>
        <v>2</v>
      </c>
      <c r="G40" s="36">
        <v>0</v>
      </c>
      <c r="H40" s="36">
        <v>0</v>
      </c>
      <c r="I40" s="36">
        <v>26</v>
      </c>
      <c r="J40" s="36">
        <v>0</v>
      </c>
      <c r="K40" s="36">
        <v>0</v>
      </c>
      <c r="L40" s="36">
        <v>0</v>
      </c>
      <c r="M40" s="36">
        <v>0</v>
      </c>
      <c r="N40" s="47">
        <v>0</v>
      </c>
      <c r="O40" s="33">
        <f t="shared" si="11"/>
        <v>0</v>
      </c>
      <c r="P40" s="33">
        <f t="shared" si="12"/>
        <v>0</v>
      </c>
      <c r="Q40" s="36">
        <v>0</v>
      </c>
      <c r="R40" s="36">
        <v>0</v>
      </c>
      <c r="S40" s="36">
        <v>2</v>
      </c>
      <c r="T40" s="36">
        <v>0</v>
      </c>
      <c r="U40" s="48">
        <v>0</v>
      </c>
      <c r="V40" s="48">
        <v>0</v>
      </c>
      <c r="W40" s="48">
        <v>0</v>
      </c>
      <c r="X40" s="30">
        <f t="shared" si="13"/>
        <v>0</v>
      </c>
      <c r="Y40" s="30">
        <f t="shared" si="14"/>
        <v>0</v>
      </c>
      <c r="AA40" s="38">
        <f t="shared" si="7"/>
        <v>0</v>
      </c>
    </row>
    <row r="41" spans="1:27" s="38" customFormat="1" ht="11.25" customHeight="1">
      <c r="A41" s="55">
        <v>36</v>
      </c>
      <c r="B41" s="35" t="s">
        <v>301</v>
      </c>
      <c r="C41" s="35" t="s">
        <v>148</v>
      </c>
      <c r="D41" s="20">
        <f t="shared" si="8"/>
        <v>2</v>
      </c>
      <c r="E41" s="36">
        <f t="shared" si="9"/>
        <v>23</v>
      </c>
      <c r="F41" s="36">
        <f t="shared" si="10"/>
        <v>8</v>
      </c>
      <c r="G41" s="36">
        <v>0</v>
      </c>
      <c r="H41" s="36">
        <v>15</v>
      </c>
      <c r="I41" s="36">
        <v>8</v>
      </c>
      <c r="J41" s="36">
        <v>0</v>
      </c>
      <c r="K41" s="36">
        <v>0</v>
      </c>
      <c r="L41" s="36">
        <v>0</v>
      </c>
      <c r="M41" s="36">
        <v>0</v>
      </c>
      <c r="N41" s="47">
        <v>0</v>
      </c>
      <c r="O41" s="33">
        <f t="shared" si="11"/>
        <v>0</v>
      </c>
      <c r="P41" s="33">
        <f t="shared" si="12"/>
        <v>0</v>
      </c>
      <c r="Q41" s="48">
        <v>0</v>
      </c>
      <c r="R41" s="48">
        <v>5</v>
      </c>
      <c r="S41" s="48">
        <v>3</v>
      </c>
      <c r="T41" s="36">
        <v>0</v>
      </c>
      <c r="U41" s="48">
        <v>0</v>
      </c>
      <c r="V41" s="48">
        <v>0</v>
      </c>
      <c r="W41" s="48">
        <v>0</v>
      </c>
      <c r="X41" s="30">
        <f t="shared" si="13"/>
        <v>0</v>
      </c>
      <c r="Y41" s="30">
        <f t="shared" si="14"/>
        <v>0</v>
      </c>
      <c r="AA41" s="38">
        <f t="shared" si="7"/>
        <v>0</v>
      </c>
    </row>
    <row r="42" spans="1:27" s="38" customFormat="1" ht="11.25" customHeight="1">
      <c r="A42" s="55">
        <v>37</v>
      </c>
      <c r="B42" s="38" t="s">
        <v>293</v>
      </c>
      <c r="C42" s="38" t="s">
        <v>24</v>
      </c>
      <c r="D42" s="43">
        <f t="shared" si="8"/>
        <v>2</v>
      </c>
      <c r="E42" s="36">
        <f t="shared" si="9"/>
        <v>20</v>
      </c>
      <c r="F42" s="36">
        <f t="shared" si="10"/>
        <v>8</v>
      </c>
      <c r="G42" s="140">
        <v>12</v>
      </c>
      <c r="H42" s="36">
        <v>0</v>
      </c>
      <c r="I42" s="36">
        <v>0</v>
      </c>
      <c r="J42" s="36">
        <v>8</v>
      </c>
      <c r="K42" s="36">
        <v>0</v>
      </c>
      <c r="L42" s="36">
        <v>0</v>
      </c>
      <c r="M42" s="36">
        <v>0</v>
      </c>
      <c r="N42" s="47">
        <v>0</v>
      </c>
      <c r="O42" s="33">
        <f t="shared" si="11"/>
        <v>0</v>
      </c>
      <c r="P42" s="33">
        <f t="shared" si="12"/>
        <v>0</v>
      </c>
      <c r="Q42" s="48">
        <v>1</v>
      </c>
      <c r="R42" s="48">
        <v>0</v>
      </c>
      <c r="S42" s="48">
        <v>0</v>
      </c>
      <c r="T42" s="48">
        <v>7</v>
      </c>
      <c r="U42" s="48">
        <v>0</v>
      </c>
      <c r="V42" s="48">
        <v>0</v>
      </c>
      <c r="W42" s="48">
        <v>0</v>
      </c>
      <c r="X42" s="30">
        <f t="shared" si="13"/>
        <v>0</v>
      </c>
      <c r="Y42" s="30">
        <f t="shared" si="14"/>
        <v>0</v>
      </c>
      <c r="AA42" s="38">
        <f t="shared" si="7"/>
        <v>0</v>
      </c>
    </row>
    <row r="43" spans="1:27" s="38" customFormat="1" ht="11.25" customHeight="1">
      <c r="A43" s="55">
        <v>38</v>
      </c>
      <c r="B43" s="35" t="s">
        <v>629</v>
      </c>
      <c r="C43" s="35" t="s">
        <v>211</v>
      </c>
      <c r="D43" s="43">
        <f t="shared" si="8"/>
        <v>1</v>
      </c>
      <c r="E43" s="36">
        <f t="shared" si="9"/>
        <v>20</v>
      </c>
      <c r="F43" s="36">
        <f t="shared" si="10"/>
        <v>4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18</v>
      </c>
      <c r="N43" s="47">
        <v>2</v>
      </c>
      <c r="O43" s="33">
        <f t="shared" si="11"/>
        <v>0</v>
      </c>
      <c r="P43" s="33">
        <f t="shared" si="12"/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4</v>
      </c>
      <c r="X43" s="30">
        <f t="shared" si="13"/>
        <v>0</v>
      </c>
      <c r="Y43" s="30">
        <f t="shared" si="14"/>
        <v>0</v>
      </c>
      <c r="AA43" s="38">
        <f t="shared" si="7"/>
        <v>0</v>
      </c>
    </row>
    <row r="44" spans="1:27" s="38" customFormat="1" ht="11.25" customHeight="1">
      <c r="A44" s="55">
        <v>39</v>
      </c>
      <c r="B44" s="38" t="s">
        <v>456</v>
      </c>
      <c r="C44" s="38" t="s">
        <v>82</v>
      </c>
      <c r="D44" s="20">
        <f t="shared" si="8"/>
        <v>1</v>
      </c>
      <c r="E44" s="36">
        <f t="shared" si="9"/>
        <v>20</v>
      </c>
      <c r="F44" s="36">
        <f t="shared" si="10"/>
        <v>3</v>
      </c>
      <c r="G44" s="140">
        <v>20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47">
        <v>0</v>
      </c>
      <c r="O44" s="33">
        <f t="shared" si="11"/>
        <v>0</v>
      </c>
      <c r="P44" s="33">
        <f t="shared" si="12"/>
        <v>0</v>
      </c>
      <c r="Q44" s="48">
        <v>3</v>
      </c>
      <c r="R44" s="48">
        <v>0</v>
      </c>
      <c r="S44" s="48">
        <v>0</v>
      </c>
      <c r="T44" s="36">
        <v>0</v>
      </c>
      <c r="U44" s="48">
        <v>0</v>
      </c>
      <c r="V44" s="48">
        <v>0</v>
      </c>
      <c r="W44" s="48">
        <v>0</v>
      </c>
      <c r="X44" s="30">
        <f t="shared" si="13"/>
        <v>0</v>
      </c>
      <c r="Y44" s="30">
        <f t="shared" si="14"/>
        <v>0</v>
      </c>
      <c r="AA44" s="38">
        <f t="shared" si="7"/>
        <v>0</v>
      </c>
    </row>
    <row r="45" spans="1:27" ht="11.25" customHeight="1">
      <c r="A45" s="55">
        <v>40</v>
      </c>
      <c r="B45" s="35" t="s">
        <v>303</v>
      </c>
      <c r="C45" s="35" t="s">
        <v>304</v>
      </c>
      <c r="D45" s="43">
        <f t="shared" si="8"/>
        <v>2</v>
      </c>
      <c r="E45" s="36">
        <f t="shared" si="9"/>
        <v>17</v>
      </c>
      <c r="F45" s="36">
        <f t="shared" si="10"/>
        <v>5</v>
      </c>
      <c r="G45" s="36">
        <v>0</v>
      </c>
      <c r="H45" s="36">
        <v>11</v>
      </c>
      <c r="I45" s="36">
        <v>6</v>
      </c>
      <c r="J45" s="36">
        <v>0</v>
      </c>
      <c r="K45" s="36">
        <v>0</v>
      </c>
      <c r="L45" s="36">
        <v>0</v>
      </c>
      <c r="M45" s="36">
        <v>0</v>
      </c>
      <c r="N45" s="47">
        <v>0</v>
      </c>
      <c r="O45" s="33">
        <f t="shared" si="11"/>
        <v>0</v>
      </c>
      <c r="P45" s="33">
        <f t="shared" si="12"/>
        <v>0</v>
      </c>
      <c r="Q45" s="48">
        <v>0</v>
      </c>
      <c r="R45" s="48">
        <v>3</v>
      </c>
      <c r="S45" s="48">
        <v>2</v>
      </c>
      <c r="T45" s="48">
        <v>0</v>
      </c>
      <c r="U45" s="36">
        <v>0</v>
      </c>
      <c r="V45" s="48">
        <v>0</v>
      </c>
      <c r="W45" s="48">
        <v>0</v>
      </c>
      <c r="X45" s="30">
        <f t="shared" si="13"/>
        <v>0</v>
      </c>
      <c r="Y45" s="30">
        <f t="shared" si="14"/>
        <v>0</v>
      </c>
      <c r="AA45" s="38">
        <f t="shared" si="7"/>
        <v>0</v>
      </c>
    </row>
    <row r="46" spans="1:27" ht="11.25" customHeight="1">
      <c r="A46" s="55">
        <v>41</v>
      </c>
      <c r="B46" s="35" t="s">
        <v>605</v>
      </c>
      <c r="C46" s="35" t="s">
        <v>158</v>
      </c>
      <c r="D46" s="43">
        <f t="shared" si="8"/>
        <v>1</v>
      </c>
      <c r="E46" s="36">
        <f t="shared" si="9"/>
        <v>11</v>
      </c>
      <c r="F46" s="36">
        <f t="shared" si="10"/>
        <v>5</v>
      </c>
      <c r="G46" s="36">
        <v>0</v>
      </c>
      <c r="H46" s="36">
        <v>0</v>
      </c>
      <c r="I46" s="36">
        <v>0</v>
      </c>
      <c r="J46" s="36">
        <v>0</v>
      </c>
      <c r="K46" s="36">
        <v>11</v>
      </c>
      <c r="L46" s="36">
        <v>0</v>
      </c>
      <c r="M46" s="36">
        <v>0</v>
      </c>
      <c r="N46" s="47">
        <v>0</v>
      </c>
      <c r="O46" s="33">
        <f t="shared" si="11"/>
        <v>0</v>
      </c>
      <c r="P46" s="33">
        <f t="shared" si="12"/>
        <v>0</v>
      </c>
      <c r="Q46" s="48">
        <v>0</v>
      </c>
      <c r="R46" s="48">
        <v>0</v>
      </c>
      <c r="S46" s="48">
        <v>0</v>
      </c>
      <c r="T46" s="48">
        <v>0</v>
      </c>
      <c r="U46" s="48">
        <v>5</v>
      </c>
      <c r="V46" s="48">
        <v>0</v>
      </c>
      <c r="W46" s="48">
        <v>0</v>
      </c>
      <c r="X46" s="30">
        <f t="shared" si="13"/>
        <v>0</v>
      </c>
      <c r="Y46" s="30">
        <f t="shared" si="14"/>
        <v>0</v>
      </c>
      <c r="AA46" s="38">
        <f t="shared" si="7"/>
        <v>0</v>
      </c>
    </row>
    <row r="47" spans="1:27" s="38" customFormat="1" ht="11.25" customHeight="1">
      <c r="A47" s="55">
        <v>42</v>
      </c>
      <c r="B47" s="35" t="s">
        <v>612</v>
      </c>
      <c r="C47" s="35" t="s">
        <v>161</v>
      </c>
      <c r="D47" s="43">
        <f t="shared" si="8"/>
        <v>1</v>
      </c>
      <c r="E47" s="36">
        <f t="shared" si="9"/>
        <v>11</v>
      </c>
      <c r="F47" s="36">
        <f t="shared" si="10"/>
        <v>4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11</v>
      </c>
      <c r="M47" s="36">
        <v>0</v>
      </c>
      <c r="N47" s="47">
        <v>0</v>
      </c>
      <c r="O47" s="33">
        <f t="shared" si="11"/>
        <v>0</v>
      </c>
      <c r="P47" s="33">
        <f t="shared" si="12"/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4</v>
      </c>
      <c r="W47" s="48">
        <v>0</v>
      </c>
      <c r="X47" s="30">
        <f t="shared" si="13"/>
        <v>0</v>
      </c>
      <c r="Y47" s="30">
        <f t="shared" si="14"/>
        <v>0</v>
      </c>
      <c r="AA47" s="38">
        <f t="shared" si="7"/>
        <v>0</v>
      </c>
    </row>
    <row r="48" spans="1:27" s="38" customFormat="1" ht="11.25" customHeight="1">
      <c r="A48" s="55">
        <v>43</v>
      </c>
      <c r="B48" s="35" t="s">
        <v>606</v>
      </c>
      <c r="C48" s="35" t="s">
        <v>211</v>
      </c>
      <c r="D48" s="43">
        <f t="shared" si="8"/>
        <v>1</v>
      </c>
      <c r="E48" s="36">
        <f t="shared" si="9"/>
        <v>9</v>
      </c>
      <c r="F48" s="36">
        <f t="shared" si="10"/>
        <v>6</v>
      </c>
      <c r="G48" s="36">
        <v>0</v>
      </c>
      <c r="H48" s="36">
        <v>0</v>
      </c>
      <c r="I48" s="36">
        <v>0</v>
      </c>
      <c r="J48" s="36">
        <v>0</v>
      </c>
      <c r="K48" s="36">
        <v>9</v>
      </c>
      <c r="L48" s="36">
        <v>0</v>
      </c>
      <c r="M48" s="36">
        <v>0</v>
      </c>
      <c r="N48" s="47">
        <v>0</v>
      </c>
      <c r="O48" s="33">
        <f t="shared" si="11"/>
        <v>0</v>
      </c>
      <c r="P48" s="33">
        <f t="shared" si="12"/>
        <v>0</v>
      </c>
      <c r="Q48" s="48">
        <v>0</v>
      </c>
      <c r="R48" s="48">
        <v>0</v>
      </c>
      <c r="S48" s="48">
        <v>0</v>
      </c>
      <c r="T48" s="48">
        <v>0</v>
      </c>
      <c r="U48" s="48">
        <v>6</v>
      </c>
      <c r="V48" s="48">
        <v>0</v>
      </c>
      <c r="W48" s="48">
        <v>0</v>
      </c>
      <c r="X48" s="30">
        <f t="shared" si="13"/>
        <v>0</v>
      </c>
      <c r="Y48" s="30">
        <f t="shared" si="14"/>
        <v>0</v>
      </c>
      <c r="AA48" s="38">
        <f t="shared" si="7"/>
        <v>0</v>
      </c>
    </row>
    <row r="49" spans="1:27" s="38" customFormat="1" ht="11.25" customHeight="1">
      <c r="A49" s="55">
        <v>44</v>
      </c>
      <c r="B49" s="35" t="s">
        <v>405</v>
      </c>
      <c r="C49" s="35" t="s">
        <v>64</v>
      </c>
      <c r="D49" s="43">
        <f t="shared" si="8"/>
        <v>1</v>
      </c>
      <c r="E49" s="36">
        <f t="shared" si="9"/>
        <v>9</v>
      </c>
      <c r="F49" s="36">
        <f t="shared" si="10"/>
        <v>4</v>
      </c>
      <c r="G49" s="36">
        <v>0</v>
      </c>
      <c r="H49" s="36">
        <v>0</v>
      </c>
      <c r="I49" s="36">
        <v>0</v>
      </c>
      <c r="J49" s="36">
        <v>9</v>
      </c>
      <c r="K49" s="36">
        <v>0</v>
      </c>
      <c r="L49" s="36">
        <v>0</v>
      </c>
      <c r="M49" s="36">
        <v>0</v>
      </c>
      <c r="N49" s="47">
        <v>0</v>
      </c>
      <c r="O49" s="33">
        <f t="shared" si="11"/>
        <v>0</v>
      </c>
      <c r="P49" s="33">
        <f t="shared" si="12"/>
        <v>0</v>
      </c>
      <c r="Q49" s="36">
        <v>0</v>
      </c>
      <c r="R49" s="36">
        <v>0</v>
      </c>
      <c r="S49" s="36">
        <v>0</v>
      </c>
      <c r="T49" s="36">
        <v>4</v>
      </c>
      <c r="U49" s="36">
        <v>0</v>
      </c>
      <c r="V49" s="48">
        <v>0</v>
      </c>
      <c r="W49" s="48">
        <v>0</v>
      </c>
      <c r="X49" s="30">
        <f t="shared" si="13"/>
        <v>0</v>
      </c>
      <c r="Y49" s="30">
        <f t="shared" si="14"/>
        <v>0</v>
      </c>
      <c r="AA49" s="38">
        <f t="shared" si="7"/>
        <v>0</v>
      </c>
    </row>
    <row r="50" spans="1:27" s="38" customFormat="1" ht="11.25" customHeight="1">
      <c r="A50" s="55">
        <v>45</v>
      </c>
      <c r="B50" s="35" t="s">
        <v>306</v>
      </c>
      <c r="C50" s="35" t="s">
        <v>148</v>
      </c>
      <c r="D50" s="43">
        <f t="shared" si="8"/>
        <v>1</v>
      </c>
      <c r="E50" s="36">
        <f t="shared" si="9"/>
        <v>8</v>
      </c>
      <c r="F50" s="36">
        <f t="shared" si="10"/>
        <v>4</v>
      </c>
      <c r="G50" s="36">
        <v>0</v>
      </c>
      <c r="H50" s="36">
        <v>8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47">
        <v>0</v>
      </c>
      <c r="O50" s="33">
        <f t="shared" si="11"/>
        <v>0</v>
      </c>
      <c r="P50" s="33">
        <f t="shared" si="12"/>
        <v>0</v>
      </c>
      <c r="Q50" s="48">
        <v>0</v>
      </c>
      <c r="R50" s="48">
        <v>4</v>
      </c>
      <c r="S50" s="48">
        <v>0</v>
      </c>
      <c r="T50" s="36">
        <v>0</v>
      </c>
      <c r="U50" s="48">
        <v>0</v>
      </c>
      <c r="V50" s="48">
        <v>0</v>
      </c>
      <c r="W50" s="48">
        <v>0</v>
      </c>
      <c r="X50" s="30">
        <f t="shared" si="13"/>
        <v>0</v>
      </c>
      <c r="Y50" s="30">
        <f t="shared" si="14"/>
        <v>0</v>
      </c>
      <c r="AA50" s="38">
        <f t="shared" si="7"/>
        <v>0</v>
      </c>
    </row>
    <row r="51" spans="1:27" ht="11.25" customHeight="1">
      <c r="A51" s="55">
        <v>46</v>
      </c>
      <c r="B51" s="35" t="s">
        <v>122</v>
      </c>
      <c r="C51" s="35" t="s">
        <v>211</v>
      </c>
      <c r="D51" s="43">
        <f t="shared" si="8"/>
        <v>1</v>
      </c>
      <c r="E51" s="36">
        <f t="shared" si="9"/>
        <v>6</v>
      </c>
      <c r="F51" s="36">
        <f t="shared" si="10"/>
        <v>4</v>
      </c>
      <c r="G51" s="112">
        <v>0</v>
      </c>
      <c r="H51" s="112">
        <v>6</v>
      </c>
      <c r="I51" s="112">
        <v>0</v>
      </c>
      <c r="J51" s="112">
        <v>0</v>
      </c>
      <c r="K51" s="112">
        <v>0</v>
      </c>
      <c r="L51" s="36">
        <v>0</v>
      </c>
      <c r="M51" s="112">
        <v>0</v>
      </c>
      <c r="N51" s="47">
        <v>0</v>
      </c>
      <c r="O51" s="33">
        <f t="shared" si="11"/>
        <v>0</v>
      </c>
      <c r="P51" s="33">
        <f t="shared" si="12"/>
        <v>0</v>
      </c>
      <c r="Q51" s="48">
        <v>0</v>
      </c>
      <c r="R51" s="113">
        <v>4</v>
      </c>
      <c r="S51" s="113">
        <v>0</v>
      </c>
      <c r="T51" s="112">
        <v>0</v>
      </c>
      <c r="U51" s="113">
        <v>0</v>
      </c>
      <c r="V51" s="48">
        <v>0</v>
      </c>
      <c r="W51" s="48">
        <v>0</v>
      </c>
      <c r="X51" s="30">
        <f t="shared" si="13"/>
        <v>0</v>
      </c>
      <c r="Y51" s="30">
        <f t="shared" si="14"/>
        <v>0</v>
      </c>
      <c r="AA51" s="38">
        <f t="shared" si="7"/>
        <v>0</v>
      </c>
    </row>
    <row r="52" spans="1:27" ht="11.25" customHeight="1">
      <c r="A52" s="55">
        <v>47</v>
      </c>
      <c r="B52" s="35" t="s">
        <v>556</v>
      </c>
      <c r="C52" s="35" t="s">
        <v>151</v>
      </c>
      <c r="D52" s="43">
        <f t="shared" si="8"/>
        <v>3</v>
      </c>
      <c r="E52" s="36">
        <f t="shared" si="9"/>
        <v>5</v>
      </c>
      <c r="F52" s="36">
        <f t="shared" si="10"/>
        <v>9</v>
      </c>
      <c r="G52" s="36">
        <v>0</v>
      </c>
      <c r="H52" s="36">
        <v>0</v>
      </c>
      <c r="I52" s="36">
        <v>1</v>
      </c>
      <c r="J52" s="36">
        <v>1</v>
      </c>
      <c r="K52" s="36">
        <v>3</v>
      </c>
      <c r="L52" s="36">
        <v>0</v>
      </c>
      <c r="M52" s="36">
        <v>0</v>
      </c>
      <c r="N52" s="47">
        <v>0</v>
      </c>
      <c r="O52" s="33">
        <f t="shared" si="11"/>
        <v>0</v>
      </c>
      <c r="P52" s="33">
        <f t="shared" si="12"/>
        <v>0</v>
      </c>
      <c r="Q52" s="36">
        <v>0</v>
      </c>
      <c r="R52" s="36">
        <v>0</v>
      </c>
      <c r="S52" s="36">
        <v>2</v>
      </c>
      <c r="T52" s="36">
        <v>5</v>
      </c>
      <c r="U52" s="48">
        <v>2</v>
      </c>
      <c r="V52" s="48">
        <v>0</v>
      </c>
      <c r="W52" s="48">
        <v>0</v>
      </c>
      <c r="X52" s="30">
        <f t="shared" si="13"/>
        <v>0</v>
      </c>
      <c r="Y52" s="30">
        <f t="shared" si="14"/>
        <v>0</v>
      </c>
      <c r="AA52" s="38">
        <f t="shared" si="7"/>
        <v>0</v>
      </c>
    </row>
    <row r="53" spans="1:27" ht="11.25" customHeight="1">
      <c r="A53" s="55">
        <v>48</v>
      </c>
      <c r="B53" s="35" t="s">
        <v>404</v>
      </c>
      <c r="C53" s="35" t="s">
        <v>158</v>
      </c>
      <c r="D53" s="20">
        <f t="shared" si="8"/>
        <v>1</v>
      </c>
      <c r="E53" s="36">
        <f t="shared" si="9"/>
        <v>5</v>
      </c>
      <c r="F53" s="36">
        <f t="shared" si="10"/>
        <v>6</v>
      </c>
      <c r="G53" s="36">
        <v>0</v>
      </c>
      <c r="H53" s="36">
        <v>0</v>
      </c>
      <c r="I53" s="36">
        <v>0</v>
      </c>
      <c r="J53" s="36">
        <v>5</v>
      </c>
      <c r="K53" s="36">
        <v>0</v>
      </c>
      <c r="L53" s="36">
        <v>0</v>
      </c>
      <c r="M53" s="36">
        <v>0</v>
      </c>
      <c r="N53" s="47">
        <v>0</v>
      </c>
      <c r="O53" s="33">
        <f t="shared" si="11"/>
        <v>0</v>
      </c>
      <c r="P53" s="33">
        <f t="shared" si="12"/>
        <v>0</v>
      </c>
      <c r="Q53" s="48">
        <v>0</v>
      </c>
      <c r="R53" s="48">
        <v>0</v>
      </c>
      <c r="S53" s="48">
        <v>0</v>
      </c>
      <c r="T53" s="48">
        <v>6</v>
      </c>
      <c r="U53" s="48">
        <v>0</v>
      </c>
      <c r="V53" s="48">
        <v>0</v>
      </c>
      <c r="W53" s="48">
        <v>0</v>
      </c>
      <c r="X53" s="30">
        <f t="shared" si="13"/>
        <v>0</v>
      </c>
      <c r="Y53" s="30">
        <f t="shared" si="14"/>
        <v>0</v>
      </c>
      <c r="AA53" s="38">
        <f t="shared" si="7"/>
        <v>0</v>
      </c>
    </row>
    <row r="54" spans="1:27" ht="11.25" customHeight="1">
      <c r="A54" s="55">
        <v>49</v>
      </c>
      <c r="B54" s="35" t="s">
        <v>555</v>
      </c>
      <c r="C54" s="35" t="s">
        <v>304</v>
      </c>
      <c r="D54" s="20">
        <f t="shared" si="8"/>
        <v>1</v>
      </c>
      <c r="E54" s="36">
        <f t="shared" si="9"/>
        <v>5</v>
      </c>
      <c r="F54" s="36">
        <f t="shared" si="10"/>
        <v>4</v>
      </c>
      <c r="G54" s="36">
        <v>0</v>
      </c>
      <c r="H54" s="36">
        <v>0</v>
      </c>
      <c r="I54" s="36">
        <v>5</v>
      </c>
      <c r="J54" s="36">
        <v>0</v>
      </c>
      <c r="K54" s="36">
        <v>0</v>
      </c>
      <c r="L54" s="36">
        <v>0</v>
      </c>
      <c r="M54" s="36">
        <v>0</v>
      </c>
      <c r="N54" s="47">
        <v>0</v>
      </c>
      <c r="O54" s="33">
        <f t="shared" si="11"/>
        <v>0</v>
      </c>
      <c r="P54" s="33">
        <f t="shared" si="12"/>
        <v>0</v>
      </c>
      <c r="Q54" s="48">
        <v>0</v>
      </c>
      <c r="R54" s="48">
        <v>0</v>
      </c>
      <c r="S54" s="48">
        <v>4</v>
      </c>
      <c r="T54" s="36">
        <v>0</v>
      </c>
      <c r="U54" s="48">
        <v>0</v>
      </c>
      <c r="V54" s="48">
        <v>0</v>
      </c>
      <c r="W54" s="48">
        <v>0</v>
      </c>
      <c r="X54" s="30">
        <f t="shared" si="13"/>
        <v>0</v>
      </c>
      <c r="Y54" s="30">
        <f t="shared" si="14"/>
        <v>0</v>
      </c>
      <c r="AA54" s="38">
        <f t="shared" si="7"/>
        <v>0</v>
      </c>
    </row>
    <row r="55" spans="1:27" ht="11.25" customHeight="1">
      <c r="A55" s="55">
        <v>50</v>
      </c>
      <c r="B55" s="35" t="s">
        <v>403</v>
      </c>
      <c r="C55" s="35" t="s">
        <v>146</v>
      </c>
      <c r="D55" s="43">
        <f t="shared" si="8"/>
        <v>1</v>
      </c>
      <c r="E55" s="36">
        <f t="shared" si="9"/>
        <v>3</v>
      </c>
      <c r="F55" s="36">
        <f t="shared" si="10"/>
        <v>3</v>
      </c>
      <c r="G55" s="36">
        <v>0</v>
      </c>
      <c r="H55" s="36">
        <v>0</v>
      </c>
      <c r="I55" s="36">
        <v>0</v>
      </c>
      <c r="J55" s="36">
        <v>3</v>
      </c>
      <c r="K55" s="36">
        <v>0</v>
      </c>
      <c r="L55" s="36">
        <v>0</v>
      </c>
      <c r="M55" s="36">
        <v>0</v>
      </c>
      <c r="N55" s="47">
        <v>0</v>
      </c>
      <c r="O55" s="33">
        <f t="shared" si="11"/>
        <v>0</v>
      </c>
      <c r="P55" s="33">
        <f t="shared" si="12"/>
        <v>0</v>
      </c>
      <c r="Q55" s="36">
        <v>0</v>
      </c>
      <c r="R55" s="36">
        <v>0</v>
      </c>
      <c r="S55" s="36">
        <v>0</v>
      </c>
      <c r="T55" s="36">
        <v>3</v>
      </c>
      <c r="U55" s="36">
        <v>0</v>
      </c>
      <c r="V55" s="48">
        <v>0</v>
      </c>
      <c r="W55" s="48">
        <v>0</v>
      </c>
      <c r="X55" s="30">
        <f t="shared" si="13"/>
        <v>0</v>
      </c>
      <c r="Y55" s="30">
        <f t="shared" si="14"/>
        <v>0</v>
      </c>
      <c r="AA55" s="38">
        <f t="shared" si="7"/>
        <v>0</v>
      </c>
    </row>
    <row r="56" spans="1:27">
      <c r="A56" s="55">
        <v>51</v>
      </c>
      <c r="B56" s="35" t="s">
        <v>557</v>
      </c>
      <c r="C56" s="35" t="s">
        <v>151</v>
      </c>
      <c r="D56" s="43">
        <f t="shared" si="8"/>
        <v>1</v>
      </c>
      <c r="E56" s="36">
        <f t="shared" si="9"/>
        <v>1</v>
      </c>
      <c r="F56" s="36">
        <f t="shared" si="10"/>
        <v>1</v>
      </c>
      <c r="G56" s="36">
        <v>0</v>
      </c>
      <c r="H56" s="36">
        <v>0</v>
      </c>
      <c r="I56" s="36">
        <v>1</v>
      </c>
      <c r="J56" s="36">
        <v>0</v>
      </c>
      <c r="K56" s="36">
        <v>0</v>
      </c>
      <c r="L56" s="36">
        <v>0</v>
      </c>
      <c r="M56" s="36">
        <v>0</v>
      </c>
      <c r="N56" s="47">
        <v>0</v>
      </c>
      <c r="O56" s="33">
        <f t="shared" si="11"/>
        <v>0</v>
      </c>
      <c r="P56" s="33">
        <f t="shared" si="12"/>
        <v>0</v>
      </c>
      <c r="Q56" s="48">
        <v>0</v>
      </c>
      <c r="R56" s="48">
        <v>0</v>
      </c>
      <c r="S56" s="48">
        <v>1</v>
      </c>
      <c r="T56" s="48">
        <v>0</v>
      </c>
      <c r="U56" s="36">
        <v>0</v>
      </c>
      <c r="V56" s="48">
        <v>0</v>
      </c>
      <c r="W56" s="48">
        <v>0</v>
      </c>
      <c r="X56" s="30">
        <f t="shared" si="13"/>
        <v>0</v>
      </c>
      <c r="Y56" s="30">
        <f t="shared" si="14"/>
        <v>0</v>
      </c>
      <c r="AA56" s="38">
        <f t="shared" si="7"/>
        <v>0</v>
      </c>
    </row>
    <row r="57" spans="1:27">
      <c r="A57" s="55">
        <v>52</v>
      </c>
      <c r="D57" s="43">
        <f t="shared" ref="D57" si="15">COUNTIF((G57:M57),"&gt;0")</f>
        <v>0</v>
      </c>
      <c r="E57" s="36" t="e">
        <f t="shared" ref="E57" si="16">G57+H57+I57+J57+K57+L57+M57+O57+N57+P57</f>
        <v>#NUM!</v>
      </c>
      <c r="F57" s="36" t="e">
        <f t="shared" ref="F57" si="17">Q57+R57+S57+T57+U57+V57+W57+X57+Y57</f>
        <v>#NUM!</v>
      </c>
      <c r="G57" s="36"/>
      <c r="H57" s="36"/>
      <c r="I57" s="36"/>
      <c r="J57" s="36"/>
      <c r="K57" s="36"/>
      <c r="L57" s="36"/>
      <c r="M57" s="36"/>
      <c r="N57" s="47"/>
      <c r="O57" s="33" t="e">
        <f t="shared" ref="O57" si="18">0 - (SMALL((G57:M57),1))</f>
        <v>#NUM!</v>
      </c>
      <c r="P57" s="33" t="e">
        <f t="shared" ref="P57" si="19">0 - (SMALL((G57:M57),2))</f>
        <v>#NUM!</v>
      </c>
      <c r="Q57" s="48"/>
      <c r="R57" s="48"/>
      <c r="S57" s="48"/>
      <c r="T57" s="48"/>
      <c r="U57" s="48"/>
      <c r="V57" s="48"/>
      <c r="W57" s="48"/>
      <c r="X57" s="30" t="e">
        <f t="shared" ref="X57" si="20">0 - (SMALL((Q57:W57),1))</f>
        <v>#NUM!</v>
      </c>
      <c r="Y57" s="30" t="e">
        <f t="shared" ref="Y57" si="21">0 - (SMALL((Q57:W57),2))</f>
        <v>#NUM!</v>
      </c>
      <c r="AA57" s="38">
        <f t="shared" si="7"/>
        <v>0</v>
      </c>
    </row>
  </sheetData>
  <sheetCalcPr fullCalcOnLoad="1"/>
  <sortState ref="B6:Y56">
    <sortCondition descending="1" ref="E6:E56"/>
    <sortCondition descending="1" ref="F6:F56"/>
  </sortState>
  <mergeCells count="2">
    <mergeCell ref="Q2:W2"/>
    <mergeCell ref="E3:F3"/>
  </mergeCells>
  <phoneticPr fontId="6" type="noConversion"/>
  <pageMargins left="0.75" right="0.75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A44"/>
  <sheetViews>
    <sheetView zoomScale="125" zoomScaleNormal="70" zoomScalePageLayoutView="70" workbookViewId="0">
      <selection activeCell="E25" sqref="E25"/>
    </sheetView>
  </sheetViews>
  <sheetFormatPr baseColWidth="10" defaultColWidth="10.83203125" defaultRowHeight="12"/>
  <cols>
    <col min="1" max="1" width="3.6640625" style="102" customWidth="1"/>
    <col min="2" max="2" width="20.6640625" style="102" customWidth="1"/>
    <col min="3" max="3" width="18.6640625" style="102" customWidth="1"/>
    <col min="4" max="4" width="12.33203125" style="102" customWidth="1"/>
    <col min="5" max="6" width="6.6640625" style="102" customWidth="1"/>
    <col min="7" max="21" width="10.6640625" style="102" customWidth="1"/>
    <col min="22" max="25" width="11.5" style="102" customWidth="1"/>
    <col min="26" max="16384" width="10.83203125" style="102"/>
  </cols>
  <sheetData>
    <row r="1" spans="1:27" ht="21">
      <c r="A1" s="56"/>
      <c r="B1" s="2" t="s">
        <v>10</v>
      </c>
      <c r="C1" s="1"/>
      <c r="D1" s="3"/>
      <c r="E1" s="4"/>
      <c r="F1" s="4"/>
      <c r="G1" s="1"/>
      <c r="H1" s="170">
        <f>COUNTIF(D6:D60,"7")</f>
        <v>6</v>
      </c>
      <c r="I1" s="170">
        <f>COUNTIF(D6:D60,"6")</f>
        <v>8</v>
      </c>
      <c r="J1" s="170">
        <f>COUNTIF(D6:D60,"5")</f>
        <v>6</v>
      </c>
      <c r="K1" s="170">
        <f>COUNTIF(D6:D60,"4")</f>
        <v>2</v>
      </c>
      <c r="L1" s="1"/>
      <c r="M1" s="1"/>
      <c r="N1" s="1"/>
      <c r="O1" s="5"/>
      <c r="P1" s="5"/>
      <c r="Q1">
        <f>COUNTIF(Q6:W70,"10")</f>
        <v>2</v>
      </c>
    </row>
    <row r="2" spans="1:27">
      <c r="A2" s="57"/>
      <c r="B2" s="19">
        <f>COUNTA(B6:B86)</f>
        <v>38</v>
      </c>
      <c r="C2" s="19"/>
      <c r="D2" s="17">
        <f>COUNTIF(D6:D86,"&gt;4")</f>
        <v>20</v>
      </c>
      <c r="E2" s="18"/>
      <c r="F2" s="18"/>
      <c r="G2" s="19"/>
      <c r="H2" s="19"/>
      <c r="I2" s="19"/>
      <c r="J2" s="19"/>
      <c r="K2" s="19"/>
      <c r="L2" s="19"/>
      <c r="M2" s="19"/>
      <c r="N2" s="19"/>
      <c r="O2" s="29"/>
      <c r="P2" s="29"/>
      <c r="Q2" s="194" t="s">
        <v>162</v>
      </c>
      <c r="R2" s="194"/>
      <c r="S2" s="194"/>
      <c r="T2" s="194"/>
      <c r="U2" s="194"/>
      <c r="V2" s="194"/>
      <c r="W2" s="194"/>
      <c r="X2" s="103"/>
      <c r="Y2" s="103"/>
      <c r="AA2" t="s">
        <v>625</v>
      </c>
    </row>
    <row r="3" spans="1:27" ht="17">
      <c r="A3" s="58"/>
      <c r="B3" s="7" t="s">
        <v>241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2"/>
      <c r="O3" s="29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03"/>
      <c r="Y3" s="103"/>
      <c r="AA3">
        <f>COUNTIF(AA6:AA44,"&gt;0")</f>
        <v>2</v>
      </c>
    </row>
    <row r="4" spans="1:27" ht="8.25" customHeight="1">
      <c r="A4" s="58"/>
      <c r="B4" s="6"/>
      <c r="C4" s="6"/>
      <c r="D4" s="23"/>
      <c r="E4" s="24"/>
      <c r="F4" s="24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6" t="s">
        <v>165</v>
      </c>
      <c r="O4" s="29"/>
      <c r="P4" s="29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103"/>
      <c r="Y4" s="103"/>
      <c r="AA4" s="53"/>
    </row>
    <row r="5" spans="1:27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108" t="s">
        <v>170</v>
      </c>
      <c r="Y5" s="108" t="s">
        <v>170</v>
      </c>
    </row>
    <row r="6" spans="1:27" s="38" customFormat="1" ht="11.25" customHeight="1">
      <c r="A6" s="137">
        <v>1</v>
      </c>
      <c r="B6" s="35" t="s">
        <v>394</v>
      </c>
      <c r="C6" s="35" t="s">
        <v>211</v>
      </c>
      <c r="D6" s="20">
        <f t="shared" ref="D6:D43" si="0">COUNTIF((G6:M6),"&gt;0")</f>
        <v>7</v>
      </c>
      <c r="E6" s="36">
        <f t="shared" ref="E6:E43" si="1">G6+H6+I6+J6+K6+L6+M6+O6+N6+P6</f>
        <v>383</v>
      </c>
      <c r="F6" s="39">
        <f t="shared" ref="F6:F43" si="2">Q6+R6+S6+T6+U6+V6+W6+X6+Y6</f>
        <v>36</v>
      </c>
      <c r="G6" s="36">
        <v>26</v>
      </c>
      <c r="H6" s="36">
        <v>100</v>
      </c>
      <c r="I6" s="36">
        <v>80</v>
      </c>
      <c r="J6" s="36">
        <v>60</v>
      </c>
      <c r="K6" s="36">
        <v>100</v>
      </c>
      <c r="L6" s="36">
        <v>36</v>
      </c>
      <c r="M6" s="36">
        <v>29</v>
      </c>
      <c r="N6" s="47">
        <v>7</v>
      </c>
      <c r="O6" s="33">
        <f t="shared" ref="O6:O43" si="3">0 - (SMALL((G6:M6),1))</f>
        <v>-26</v>
      </c>
      <c r="P6" s="33">
        <f t="shared" ref="P6:P43" si="4">0 - (SMALL((G6:M6),2))</f>
        <v>-29</v>
      </c>
      <c r="Q6" s="36">
        <v>4</v>
      </c>
      <c r="R6" s="36">
        <v>8</v>
      </c>
      <c r="S6" s="36">
        <v>7</v>
      </c>
      <c r="T6" s="36">
        <v>8</v>
      </c>
      <c r="U6" s="36">
        <v>9</v>
      </c>
      <c r="V6" s="36">
        <v>4</v>
      </c>
      <c r="W6" s="36">
        <v>3</v>
      </c>
      <c r="X6" s="104">
        <f t="shared" ref="X6:X43" si="5">0 - (SMALL((Q6:W6),1))</f>
        <v>-3</v>
      </c>
      <c r="Y6" s="104">
        <f t="shared" ref="Y6:Y43" si="6">0 - (SMALL((Q6:W6),2))</f>
        <v>-4</v>
      </c>
      <c r="AA6" s="38">
        <f>COUNTIF(Q6:W6,"=10")</f>
        <v>0</v>
      </c>
    </row>
    <row r="7" spans="1:27" s="38" customFormat="1" ht="11.25" customHeight="1">
      <c r="A7" s="134">
        <v>2</v>
      </c>
      <c r="B7" s="35" t="s">
        <v>386</v>
      </c>
      <c r="C7" s="35" t="s">
        <v>154</v>
      </c>
      <c r="D7" s="20">
        <f t="shared" si="0"/>
        <v>5</v>
      </c>
      <c r="E7" s="36">
        <f t="shared" si="1"/>
        <v>347</v>
      </c>
      <c r="F7" s="39">
        <f t="shared" si="2"/>
        <v>40</v>
      </c>
      <c r="G7" s="36">
        <v>80</v>
      </c>
      <c r="H7" s="36">
        <v>60</v>
      </c>
      <c r="I7" s="36">
        <v>50</v>
      </c>
      <c r="J7" s="36">
        <v>100</v>
      </c>
      <c r="K7" s="36">
        <v>0</v>
      </c>
      <c r="L7" s="36">
        <v>0</v>
      </c>
      <c r="M7" s="36">
        <v>45</v>
      </c>
      <c r="N7" s="47">
        <v>12</v>
      </c>
      <c r="O7" s="33">
        <f t="shared" si="3"/>
        <v>0</v>
      </c>
      <c r="P7" s="33">
        <f t="shared" si="4"/>
        <v>0</v>
      </c>
      <c r="Q7" s="36">
        <v>9</v>
      </c>
      <c r="R7" s="36">
        <v>7</v>
      </c>
      <c r="S7" s="36">
        <v>6</v>
      </c>
      <c r="T7" s="36">
        <v>9</v>
      </c>
      <c r="U7" s="36">
        <v>0</v>
      </c>
      <c r="V7" s="36">
        <v>0</v>
      </c>
      <c r="W7" s="36">
        <v>9</v>
      </c>
      <c r="X7" s="104">
        <f t="shared" si="5"/>
        <v>0</v>
      </c>
      <c r="Y7" s="104">
        <f t="shared" si="6"/>
        <v>0</v>
      </c>
      <c r="AA7" s="38">
        <f t="shared" ref="AA7:AA44" si="7">COUNTIF(Q7:W7,"=10")</f>
        <v>0</v>
      </c>
    </row>
    <row r="8" spans="1:27" s="38" customFormat="1" ht="11.25" customHeight="1">
      <c r="A8" s="55">
        <v>3</v>
      </c>
      <c r="B8" s="35" t="s">
        <v>391</v>
      </c>
      <c r="C8" s="35" t="s">
        <v>211</v>
      </c>
      <c r="D8" s="20">
        <f t="shared" si="0"/>
        <v>7</v>
      </c>
      <c r="E8" s="36">
        <f t="shared" si="1"/>
        <v>324</v>
      </c>
      <c r="F8" s="39">
        <f t="shared" si="2"/>
        <v>39</v>
      </c>
      <c r="G8" s="36">
        <v>36</v>
      </c>
      <c r="H8" s="36">
        <v>80</v>
      </c>
      <c r="I8" s="36">
        <v>40</v>
      </c>
      <c r="J8" s="36">
        <v>45</v>
      </c>
      <c r="K8" s="36">
        <v>50</v>
      </c>
      <c r="L8" s="36">
        <v>100</v>
      </c>
      <c r="M8" s="36">
        <v>36</v>
      </c>
      <c r="N8" s="47">
        <v>9</v>
      </c>
      <c r="O8" s="33">
        <f t="shared" si="3"/>
        <v>-36</v>
      </c>
      <c r="P8" s="33">
        <f t="shared" si="4"/>
        <v>-36</v>
      </c>
      <c r="Q8" s="36">
        <v>5</v>
      </c>
      <c r="R8" s="36">
        <v>9</v>
      </c>
      <c r="S8" s="36">
        <v>6</v>
      </c>
      <c r="T8" s="36">
        <v>7</v>
      </c>
      <c r="U8" s="36">
        <v>8</v>
      </c>
      <c r="V8" s="36">
        <v>9</v>
      </c>
      <c r="W8" s="36">
        <v>4</v>
      </c>
      <c r="X8" s="104">
        <f t="shared" si="5"/>
        <v>-4</v>
      </c>
      <c r="Y8" s="104">
        <f t="shared" si="6"/>
        <v>-5</v>
      </c>
      <c r="AA8" s="38">
        <f t="shared" si="7"/>
        <v>0</v>
      </c>
    </row>
    <row r="9" spans="1:27" s="38" customFormat="1" ht="11.25" customHeight="1">
      <c r="A9" s="55">
        <v>4</v>
      </c>
      <c r="B9" s="35" t="s">
        <v>246</v>
      </c>
      <c r="C9" s="35" t="s">
        <v>211</v>
      </c>
      <c r="D9" s="43">
        <f t="shared" si="0"/>
        <v>6</v>
      </c>
      <c r="E9" s="36">
        <f t="shared" si="1"/>
        <v>294</v>
      </c>
      <c r="F9" s="39">
        <f t="shared" si="2"/>
        <v>34</v>
      </c>
      <c r="G9" s="39">
        <v>11</v>
      </c>
      <c r="H9" s="36">
        <v>0</v>
      </c>
      <c r="I9" s="36">
        <v>100</v>
      </c>
      <c r="J9" s="36">
        <v>24</v>
      </c>
      <c r="K9" s="36">
        <v>60</v>
      </c>
      <c r="L9" s="36">
        <v>60</v>
      </c>
      <c r="M9" s="36">
        <v>40</v>
      </c>
      <c r="N9" s="47">
        <v>10</v>
      </c>
      <c r="O9" s="33">
        <f t="shared" si="3"/>
        <v>0</v>
      </c>
      <c r="P9" s="33">
        <f t="shared" si="4"/>
        <v>-11</v>
      </c>
      <c r="Q9" s="36">
        <v>1</v>
      </c>
      <c r="R9" s="36">
        <v>0</v>
      </c>
      <c r="S9" s="36">
        <v>8</v>
      </c>
      <c r="T9" s="36">
        <v>6</v>
      </c>
      <c r="U9" s="36">
        <v>7</v>
      </c>
      <c r="V9" s="36">
        <v>6</v>
      </c>
      <c r="W9" s="36">
        <v>7</v>
      </c>
      <c r="X9" s="104">
        <f t="shared" si="5"/>
        <v>0</v>
      </c>
      <c r="Y9" s="104">
        <f t="shared" si="6"/>
        <v>-1</v>
      </c>
      <c r="AA9" s="38">
        <f t="shared" si="7"/>
        <v>0</v>
      </c>
    </row>
    <row r="10" spans="1:27" s="38" customFormat="1" ht="11.25" customHeight="1">
      <c r="A10" s="55">
        <v>5</v>
      </c>
      <c r="B10" s="35" t="s">
        <v>389</v>
      </c>
      <c r="C10" s="35" t="s">
        <v>159</v>
      </c>
      <c r="D10" s="20">
        <f t="shared" si="0"/>
        <v>7</v>
      </c>
      <c r="E10" s="36">
        <f t="shared" si="1"/>
        <v>271</v>
      </c>
      <c r="F10" s="39">
        <f t="shared" si="2"/>
        <v>36</v>
      </c>
      <c r="G10" s="36">
        <v>45</v>
      </c>
      <c r="H10" s="36">
        <v>36</v>
      </c>
      <c r="I10" s="36">
        <v>45</v>
      </c>
      <c r="J10" s="36">
        <v>80</v>
      </c>
      <c r="K10" s="36">
        <v>45</v>
      </c>
      <c r="L10" s="36">
        <v>50</v>
      </c>
      <c r="M10" s="36">
        <v>26</v>
      </c>
      <c r="N10" s="47">
        <v>6</v>
      </c>
      <c r="O10" s="33">
        <f t="shared" si="3"/>
        <v>-26</v>
      </c>
      <c r="P10" s="33">
        <f t="shared" si="4"/>
        <v>-36</v>
      </c>
      <c r="Q10" s="36">
        <v>9</v>
      </c>
      <c r="R10" s="36">
        <v>6</v>
      </c>
      <c r="S10" s="36">
        <v>5</v>
      </c>
      <c r="T10" s="36">
        <v>8</v>
      </c>
      <c r="U10" s="36">
        <v>7</v>
      </c>
      <c r="V10" s="36">
        <v>6</v>
      </c>
      <c r="W10" s="36">
        <v>6</v>
      </c>
      <c r="X10" s="104">
        <f t="shared" si="5"/>
        <v>-5</v>
      </c>
      <c r="Y10" s="104">
        <f t="shared" si="6"/>
        <v>-6</v>
      </c>
      <c r="AA10" s="38">
        <f t="shared" si="7"/>
        <v>0</v>
      </c>
    </row>
    <row r="11" spans="1:27" s="38" customFormat="1" ht="11.25" customHeight="1">
      <c r="A11" s="55">
        <v>6</v>
      </c>
      <c r="B11" s="35" t="s">
        <v>393</v>
      </c>
      <c r="C11" s="35" t="s">
        <v>153</v>
      </c>
      <c r="D11" s="20">
        <f t="shared" si="0"/>
        <v>7</v>
      </c>
      <c r="E11" s="36">
        <f t="shared" si="1"/>
        <v>255</v>
      </c>
      <c r="F11" s="39">
        <f t="shared" si="2"/>
        <v>36</v>
      </c>
      <c r="G11" s="36">
        <v>29</v>
      </c>
      <c r="H11" s="36">
        <v>50</v>
      </c>
      <c r="I11" s="36">
        <v>20</v>
      </c>
      <c r="J11" s="36">
        <v>18</v>
      </c>
      <c r="K11" s="36">
        <v>32</v>
      </c>
      <c r="L11" s="39">
        <v>80</v>
      </c>
      <c r="M11" s="39">
        <v>50</v>
      </c>
      <c r="N11" s="47">
        <v>14</v>
      </c>
      <c r="O11" s="33">
        <f t="shared" si="3"/>
        <v>-18</v>
      </c>
      <c r="P11" s="33">
        <f t="shared" si="4"/>
        <v>-20</v>
      </c>
      <c r="Q11" s="39">
        <v>7</v>
      </c>
      <c r="R11" s="36">
        <v>6</v>
      </c>
      <c r="S11" s="36">
        <v>5</v>
      </c>
      <c r="T11" s="36">
        <v>7</v>
      </c>
      <c r="U11" s="36">
        <v>6</v>
      </c>
      <c r="V11" s="39">
        <v>8</v>
      </c>
      <c r="W11" s="39">
        <v>8</v>
      </c>
      <c r="X11" s="104">
        <f t="shared" si="5"/>
        <v>-5</v>
      </c>
      <c r="Y11" s="104">
        <f t="shared" si="6"/>
        <v>-6</v>
      </c>
      <c r="AA11" s="38">
        <f t="shared" si="7"/>
        <v>0</v>
      </c>
    </row>
    <row r="12" spans="1:27" s="38" customFormat="1" ht="11.25" customHeight="1">
      <c r="A12" s="55">
        <v>7</v>
      </c>
      <c r="B12" s="35" t="s">
        <v>400</v>
      </c>
      <c r="C12" s="35" t="s">
        <v>151</v>
      </c>
      <c r="D12" s="43">
        <f t="shared" si="0"/>
        <v>6</v>
      </c>
      <c r="E12" s="36">
        <f t="shared" si="1"/>
        <v>221</v>
      </c>
      <c r="F12" s="39">
        <f t="shared" si="2"/>
        <v>31</v>
      </c>
      <c r="G12" s="39">
        <v>14</v>
      </c>
      <c r="H12" s="36">
        <v>45</v>
      </c>
      <c r="I12" s="36">
        <v>32</v>
      </c>
      <c r="J12" s="36">
        <v>0</v>
      </c>
      <c r="K12" s="36">
        <v>36</v>
      </c>
      <c r="L12" s="36">
        <v>32</v>
      </c>
      <c r="M12" s="36">
        <v>60</v>
      </c>
      <c r="N12" s="47">
        <v>16</v>
      </c>
      <c r="O12" s="33">
        <f t="shared" si="3"/>
        <v>0</v>
      </c>
      <c r="P12" s="33">
        <f t="shared" si="4"/>
        <v>-14</v>
      </c>
      <c r="Q12" s="36">
        <v>2</v>
      </c>
      <c r="R12" s="36">
        <v>6</v>
      </c>
      <c r="S12" s="36">
        <v>4</v>
      </c>
      <c r="T12" s="36">
        <v>0</v>
      </c>
      <c r="U12" s="36">
        <v>7</v>
      </c>
      <c r="V12" s="36">
        <v>4</v>
      </c>
      <c r="W12" s="36">
        <v>10</v>
      </c>
      <c r="X12" s="104">
        <f t="shared" si="5"/>
        <v>0</v>
      </c>
      <c r="Y12" s="104">
        <f t="shared" si="6"/>
        <v>-2</v>
      </c>
      <c r="AA12" s="38">
        <f t="shared" si="7"/>
        <v>1</v>
      </c>
    </row>
    <row r="13" spans="1:27" s="38" customFormat="1" ht="11.25" customHeight="1">
      <c r="A13" s="55">
        <v>8</v>
      </c>
      <c r="B13" s="35" t="s">
        <v>567</v>
      </c>
      <c r="C13" s="35" t="s">
        <v>27</v>
      </c>
      <c r="D13" s="43">
        <f t="shared" si="0"/>
        <v>7</v>
      </c>
      <c r="E13" s="36">
        <f t="shared" si="1"/>
        <v>191</v>
      </c>
      <c r="F13" s="39">
        <f t="shared" si="2"/>
        <v>36</v>
      </c>
      <c r="G13" s="39">
        <v>20</v>
      </c>
      <c r="H13" s="36">
        <v>20</v>
      </c>
      <c r="I13" s="36">
        <v>40</v>
      </c>
      <c r="J13" s="36">
        <v>29</v>
      </c>
      <c r="K13" s="36">
        <v>80</v>
      </c>
      <c r="L13" s="39">
        <v>20</v>
      </c>
      <c r="M13" s="39">
        <v>18</v>
      </c>
      <c r="N13" s="47">
        <v>2</v>
      </c>
      <c r="O13" s="33">
        <f t="shared" si="3"/>
        <v>-18</v>
      </c>
      <c r="P13" s="33">
        <f t="shared" si="4"/>
        <v>-20</v>
      </c>
      <c r="Q13" s="39">
        <v>5</v>
      </c>
      <c r="R13" s="36">
        <v>5</v>
      </c>
      <c r="S13" s="36">
        <v>8</v>
      </c>
      <c r="T13" s="36">
        <v>9</v>
      </c>
      <c r="U13" s="36">
        <v>8</v>
      </c>
      <c r="V13" s="39">
        <v>6</v>
      </c>
      <c r="W13" s="39">
        <v>5</v>
      </c>
      <c r="X13" s="104">
        <f t="shared" si="5"/>
        <v>-5</v>
      </c>
      <c r="Y13" s="104">
        <f t="shared" si="6"/>
        <v>-5</v>
      </c>
      <c r="AA13" s="38">
        <f t="shared" si="7"/>
        <v>0</v>
      </c>
    </row>
    <row r="14" spans="1:27" s="38" customFormat="1" ht="11.25" customHeight="1">
      <c r="A14" s="55">
        <v>9</v>
      </c>
      <c r="B14" s="35" t="s">
        <v>388</v>
      </c>
      <c r="C14" s="35" t="s">
        <v>156</v>
      </c>
      <c r="D14" s="20">
        <f t="shared" si="0"/>
        <v>2</v>
      </c>
      <c r="E14" s="36">
        <f t="shared" si="1"/>
        <v>170</v>
      </c>
      <c r="F14" s="39">
        <f t="shared" si="2"/>
        <v>21</v>
      </c>
      <c r="G14" s="36">
        <v>50</v>
      </c>
      <c r="H14" s="36">
        <v>0</v>
      </c>
      <c r="I14" s="36">
        <v>0</v>
      </c>
      <c r="J14" s="36">
        <v>0</v>
      </c>
      <c r="K14" s="36">
        <v>0</v>
      </c>
      <c r="L14" s="39">
        <v>0</v>
      </c>
      <c r="M14" s="36">
        <v>100</v>
      </c>
      <c r="N14" s="47">
        <v>20</v>
      </c>
      <c r="O14" s="33">
        <f t="shared" si="3"/>
        <v>0</v>
      </c>
      <c r="P14" s="33">
        <f t="shared" si="4"/>
        <v>0</v>
      </c>
      <c r="Q14" s="36">
        <v>2</v>
      </c>
      <c r="R14" s="36">
        <v>6</v>
      </c>
      <c r="S14" s="36">
        <v>4</v>
      </c>
      <c r="T14" s="36">
        <v>0</v>
      </c>
      <c r="U14" s="36">
        <v>0</v>
      </c>
      <c r="V14" s="36">
        <v>0</v>
      </c>
      <c r="W14" s="36">
        <v>9</v>
      </c>
      <c r="X14" s="104">
        <f t="shared" si="5"/>
        <v>0</v>
      </c>
      <c r="Y14" s="104">
        <f t="shared" si="6"/>
        <v>0</v>
      </c>
      <c r="AA14" s="38">
        <f t="shared" si="7"/>
        <v>0</v>
      </c>
    </row>
    <row r="15" spans="1:27" s="38" customFormat="1" ht="11.25" customHeight="1">
      <c r="A15" s="55">
        <v>10</v>
      </c>
      <c r="B15" s="35" t="s">
        <v>387</v>
      </c>
      <c r="C15" s="35" t="s">
        <v>156</v>
      </c>
      <c r="D15" s="20">
        <f t="shared" si="0"/>
        <v>2</v>
      </c>
      <c r="E15" s="36">
        <f t="shared" si="1"/>
        <v>158</v>
      </c>
      <c r="F15" s="39">
        <f t="shared" si="2"/>
        <v>18</v>
      </c>
      <c r="G15" s="36">
        <v>60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80</v>
      </c>
      <c r="N15" s="47">
        <v>18</v>
      </c>
      <c r="O15" s="33">
        <f t="shared" si="3"/>
        <v>0</v>
      </c>
      <c r="P15" s="33">
        <f t="shared" si="4"/>
        <v>0</v>
      </c>
      <c r="Q15" s="36">
        <v>2</v>
      </c>
      <c r="R15" s="36">
        <v>6</v>
      </c>
      <c r="S15" s="36">
        <v>4</v>
      </c>
      <c r="T15" s="36">
        <v>0</v>
      </c>
      <c r="U15" s="36">
        <v>0</v>
      </c>
      <c r="V15" s="36">
        <v>0</v>
      </c>
      <c r="W15" s="36">
        <v>6</v>
      </c>
      <c r="X15" s="104">
        <f t="shared" si="5"/>
        <v>0</v>
      </c>
      <c r="Y15" s="104">
        <f t="shared" si="6"/>
        <v>0</v>
      </c>
      <c r="AA15" s="38">
        <f t="shared" si="7"/>
        <v>0</v>
      </c>
    </row>
    <row r="16" spans="1:27" s="38" customFormat="1" ht="11.25" customHeight="1">
      <c r="A16" s="55">
        <v>11</v>
      </c>
      <c r="B16" s="35" t="s">
        <v>250</v>
      </c>
      <c r="C16" s="35" t="s">
        <v>151</v>
      </c>
      <c r="D16" s="43">
        <f t="shared" si="0"/>
        <v>5</v>
      </c>
      <c r="E16" s="36">
        <f t="shared" si="1"/>
        <v>153</v>
      </c>
      <c r="F16" s="39">
        <f t="shared" si="2"/>
        <v>26</v>
      </c>
      <c r="G16" s="36">
        <v>0</v>
      </c>
      <c r="H16" s="36">
        <v>32</v>
      </c>
      <c r="I16" s="36">
        <v>15</v>
      </c>
      <c r="J16" s="36">
        <v>40</v>
      </c>
      <c r="K16" s="36">
        <v>40</v>
      </c>
      <c r="L16" s="36">
        <v>0</v>
      </c>
      <c r="M16" s="36">
        <v>22</v>
      </c>
      <c r="N16" s="47">
        <v>4</v>
      </c>
      <c r="O16" s="33">
        <f t="shared" si="3"/>
        <v>0</v>
      </c>
      <c r="P16" s="33">
        <f t="shared" si="4"/>
        <v>0</v>
      </c>
      <c r="Q16" s="36">
        <v>0</v>
      </c>
      <c r="R16" s="36">
        <v>5</v>
      </c>
      <c r="S16" s="36">
        <v>2</v>
      </c>
      <c r="T16" s="36">
        <v>9</v>
      </c>
      <c r="U16" s="36">
        <v>6</v>
      </c>
      <c r="V16" s="36">
        <v>0</v>
      </c>
      <c r="W16" s="36">
        <v>4</v>
      </c>
      <c r="X16" s="104">
        <f t="shared" si="5"/>
        <v>0</v>
      </c>
      <c r="Y16" s="104">
        <f t="shared" si="6"/>
        <v>0</v>
      </c>
      <c r="AA16" s="38">
        <f t="shared" si="7"/>
        <v>0</v>
      </c>
    </row>
    <row r="17" spans="1:27" s="38" customFormat="1" ht="11.25" customHeight="1">
      <c r="A17" s="55">
        <v>12</v>
      </c>
      <c r="B17" s="35" t="s">
        <v>399</v>
      </c>
      <c r="C17" s="35" t="s">
        <v>211</v>
      </c>
      <c r="D17" s="20">
        <f t="shared" si="0"/>
        <v>5</v>
      </c>
      <c r="E17" s="36">
        <f t="shared" si="1"/>
        <v>151</v>
      </c>
      <c r="F17" s="39">
        <f t="shared" si="2"/>
        <v>29</v>
      </c>
      <c r="G17" s="39">
        <v>15</v>
      </c>
      <c r="H17" s="36">
        <v>26</v>
      </c>
      <c r="I17" s="36">
        <v>0</v>
      </c>
      <c r="J17" s="36">
        <v>36</v>
      </c>
      <c r="K17" s="36">
        <v>0</v>
      </c>
      <c r="L17" s="36">
        <v>45</v>
      </c>
      <c r="M17" s="36">
        <v>24</v>
      </c>
      <c r="N17" s="47">
        <v>5</v>
      </c>
      <c r="O17" s="33">
        <f t="shared" si="3"/>
        <v>0</v>
      </c>
      <c r="P17" s="33">
        <f t="shared" si="4"/>
        <v>0</v>
      </c>
      <c r="Q17" s="36">
        <v>4</v>
      </c>
      <c r="R17" s="36">
        <v>6</v>
      </c>
      <c r="S17" s="36">
        <v>0</v>
      </c>
      <c r="T17" s="36">
        <v>7</v>
      </c>
      <c r="U17" s="36">
        <v>0</v>
      </c>
      <c r="V17" s="36">
        <v>6</v>
      </c>
      <c r="W17" s="36">
        <v>6</v>
      </c>
      <c r="X17" s="104">
        <f t="shared" si="5"/>
        <v>0</v>
      </c>
      <c r="Y17" s="104">
        <f t="shared" si="6"/>
        <v>0</v>
      </c>
      <c r="AA17" s="38">
        <f t="shared" si="7"/>
        <v>0</v>
      </c>
    </row>
    <row r="18" spans="1:27" s="38" customFormat="1" ht="11.25" customHeight="1">
      <c r="A18" s="55">
        <v>13</v>
      </c>
      <c r="B18" s="35" t="s">
        <v>485</v>
      </c>
      <c r="C18" s="35" t="s">
        <v>154</v>
      </c>
      <c r="D18" s="43">
        <f t="shared" si="0"/>
        <v>4</v>
      </c>
      <c r="E18" s="36">
        <f t="shared" si="1"/>
        <v>148</v>
      </c>
      <c r="F18" s="39">
        <f t="shared" si="2"/>
        <v>25</v>
      </c>
      <c r="G18" s="36">
        <v>0</v>
      </c>
      <c r="H18" s="36">
        <v>0</v>
      </c>
      <c r="I18" s="36">
        <v>60</v>
      </c>
      <c r="J18" s="36">
        <v>50</v>
      </c>
      <c r="K18" s="36">
        <v>18</v>
      </c>
      <c r="L18" s="36">
        <v>20</v>
      </c>
      <c r="M18" s="36">
        <v>0</v>
      </c>
      <c r="N18" s="47">
        <v>0</v>
      </c>
      <c r="O18" s="33">
        <f t="shared" si="3"/>
        <v>0</v>
      </c>
      <c r="P18" s="33">
        <f t="shared" si="4"/>
        <v>0</v>
      </c>
      <c r="Q18" s="36">
        <v>0</v>
      </c>
      <c r="R18" s="36">
        <v>0</v>
      </c>
      <c r="S18" s="36">
        <v>7</v>
      </c>
      <c r="T18" s="36">
        <v>9</v>
      </c>
      <c r="U18" s="36">
        <v>5</v>
      </c>
      <c r="V18" s="36">
        <v>4</v>
      </c>
      <c r="W18" s="36">
        <v>0</v>
      </c>
      <c r="X18" s="104">
        <f t="shared" si="5"/>
        <v>0</v>
      </c>
      <c r="Y18" s="104">
        <f t="shared" si="6"/>
        <v>0</v>
      </c>
      <c r="AA18" s="38">
        <f t="shared" si="7"/>
        <v>0</v>
      </c>
    </row>
    <row r="19" spans="1:27" s="38" customFormat="1" ht="11.25" customHeight="1">
      <c r="A19" s="55">
        <v>14</v>
      </c>
      <c r="B19" s="35" t="s">
        <v>398</v>
      </c>
      <c r="C19" s="35" t="s">
        <v>160</v>
      </c>
      <c r="D19" s="20">
        <f t="shared" si="0"/>
        <v>6</v>
      </c>
      <c r="E19" s="36">
        <f t="shared" si="1"/>
        <v>142</v>
      </c>
      <c r="F19" s="39">
        <f t="shared" si="2"/>
        <v>34</v>
      </c>
      <c r="G19" s="36">
        <v>16</v>
      </c>
      <c r="H19" s="36">
        <v>40</v>
      </c>
      <c r="I19" s="36">
        <v>12</v>
      </c>
      <c r="J19" s="36">
        <v>26</v>
      </c>
      <c r="K19" s="36">
        <v>20</v>
      </c>
      <c r="L19" s="39">
        <v>0</v>
      </c>
      <c r="M19" s="39">
        <v>32</v>
      </c>
      <c r="N19" s="47">
        <v>8</v>
      </c>
      <c r="O19" s="33">
        <f t="shared" si="3"/>
        <v>0</v>
      </c>
      <c r="P19" s="33">
        <f t="shared" si="4"/>
        <v>-12</v>
      </c>
      <c r="Q19" s="36">
        <v>6</v>
      </c>
      <c r="R19" s="36">
        <v>7</v>
      </c>
      <c r="S19" s="36">
        <v>3</v>
      </c>
      <c r="T19" s="36">
        <v>7</v>
      </c>
      <c r="U19" s="36">
        <v>6</v>
      </c>
      <c r="V19" s="36">
        <v>0</v>
      </c>
      <c r="W19" s="36">
        <v>8</v>
      </c>
      <c r="X19" s="104">
        <f t="shared" si="5"/>
        <v>0</v>
      </c>
      <c r="Y19" s="104">
        <f t="shared" si="6"/>
        <v>-3</v>
      </c>
      <c r="AA19" s="38">
        <f t="shared" si="7"/>
        <v>0</v>
      </c>
    </row>
    <row r="20" spans="1:27" s="38" customFormat="1" ht="11.25" customHeight="1">
      <c r="A20" s="55">
        <v>15</v>
      </c>
      <c r="B20" s="35" t="s">
        <v>390</v>
      </c>
      <c r="C20" s="35" t="s">
        <v>171</v>
      </c>
      <c r="D20" s="20">
        <f t="shared" si="0"/>
        <v>7</v>
      </c>
      <c r="E20" s="36">
        <f t="shared" si="1"/>
        <v>134</v>
      </c>
      <c r="F20" s="39">
        <f t="shared" si="2"/>
        <v>38</v>
      </c>
      <c r="G20" s="39">
        <v>40</v>
      </c>
      <c r="H20" s="36">
        <v>24</v>
      </c>
      <c r="I20" s="36">
        <v>18</v>
      </c>
      <c r="J20" s="36">
        <v>16</v>
      </c>
      <c r="K20" s="36">
        <v>22</v>
      </c>
      <c r="L20" s="39">
        <v>29</v>
      </c>
      <c r="M20" s="39">
        <v>15</v>
      </c>
      <c r="N20" s="47">
        <v>1</v>
      </c>
      <c r="O20" s="33">
        <f t="shared" si="3"/>
        <v>-15</v>
      </c>
      <c r="P20" s="33">
        <f t="shared" si="4"/>
        <v>-16</v>
      </c>
      <c r="Q20" s="36">
        <v>10</v>
      </c>
      <c r="R20" s="36">
        <v>4</v>
      </c>
      <c r="S20" s="36">
        <v>3</v>
      </c>
      <c r="T20" s="36">
        <v>6</v>
      </c>
      <c r="U20" s="36">
        <v>7</v>
      </c>
      <c r="V20" s="36">
        <v>8</v>
      </c>
      <c r="W20" s="36">
        <v>7</v>
      </c>
      <c r="X20" s="104">
        <f t="shared" si="5"/>
        <v>-3</v>
      </c>
      <c r="Y20" s="104">
        <f t="shared" si="6"/>
        <v>-4</v>
      </c>
      <c r="AA20" s="38">
        <f t="shared" si="7"/>
        <v>1</v>
      </c>
    </row>
    <row r="21" spans="1:27" s="38" customFormat="1" ht="11.25" customHeight="1">
      <c r="A21" s="55">
        <v>16</v>
      </c>
      <c r="B21" s="38" t="s">
        <v>252</v>
      </c>
      <c r="C21" s="38" t="s">
        <v>161</v>
      </c>
      <c r="D21" s="20">
        <f t="shared" si="0"/>
        <v>6</v>
      </c>
      <c r="E21" s="36">
        <f t="shared" si="1"/>
        <v>117</v>
      </c>
      <c r="F21" s="39">
        <f t="shared" si="2"/>
        <v>30</v>
      </c>
      <c r="G21" s="36">
        <v>0</v>
      </c>
      <c r="H21" s="36">
        <v>15</v>
      </c>
      <c r="I21" s="36">
        <v>9</v>
      </c>
      <c r="J21" s="36">
        <v>15</v>
      </c>
      <c r="K21" s="36">
        <v>24</v>
      </c>
      <c r="L21" s="36">
        <v>40</v>
      </c>
      <c r="M21" s="36">
        <v>20</v>
      </c>
      <c r="N21" s="47">
        <v>3</v>
      </c>
      <c r="O21" s="33">
        <f t="shared" si="3"/>
        <v>0</v>
      </c>
      <c r="P21" s="33">
        <f t="shared" si="4"/>
        <v>-9</v>
      </c>
      <c r="Q21" s="36">
        <v>0</v>
      </c>
      <c r="R21" s="36">
        <v>3</v>
      </c>
      <c r="S21" s="36">
        <v>5</v>
      </c>
      <c r="T21" s="36">
        <v>5</v>
      </c>
      <c r="U21" s="36">
        <v>7</v>
      </c>
      <c r="V21" s="36">
        <v>6</v>
      </c>
      <c r="W21" s="36">
        <v>7</v>
      </c>
      <c r="X21" s="104">
        <f t="shared" si="5"/>
        <v>0</v>
      </c>
      <c r="Y21" s="104">
        <f t="shared" si="6"/>
        <v>-3</v>
      </c>
      <c r="AA21" s="38">
        <f t="shared" si="7"/>
        <v>0</v>
      </c>
    </row>
    <row r="22" spans="1:27" s="38" customFormat="1" ht="11.25" customHeight="1">
      <c r="A22" s="55">
        <v>17</v>
      </c>
      <c r="B22" s="35" t="s">
        <v>253</v>
      </c>
      <c r="C22" s="38" t="s">
        <v>161</v>
      </c>
      <c r="D22" s="43">
        <f t="shared" si="0"/>
        <v>6</v>
      </c>
      <c r="E22" s="36">
        <f t="shared" si="1"/>
        <v>112</v>
      </c>
      <c r="F22" s="39">
        <f t="shared" si="2"/>
        <v>30</v>
      </c>
      <c r="G22" s="36">
        <v>0</v>
      </c>
      <c r="H22" s="36">
        <v>14</v>
      </c>
      <c r="I22" s="36">
        <v>7</v>
      </c>
      <c r="J22" s="36">
        <v>32</v>
      </c>
      <c r="K22" s="36">
        <v>29</v>
      </c>
      <c r="L22" s="36">
        <v>22</v>
      </c>
      <c r="M22" s="36">
        <v>14</v>
      </c>
      <c r="N22" s="47">
        <v>1</v>
      </c>
      <c r="O22" s="33">
        <f t="shared" si="3"/>
        <v>0</v>
      </c>
      <c r="P22" s="33">
        <f t="shared" si="4"/>
        <v>-7</v>
      </c>
      <c r="Q22" s="36">
        <v>0</v>
      </c>
      <c r="R22" s="36">
        <v>4</v>
      </c>
      <c r="S22" s="36">
        <v>4</v>
      </c>
      <c r="T22" s="36">
        <v>9</v>
      </c>
      <c r="U22" s="36">
        <v>8</v>
      </c>
      <c r="V22" s="36">
        <v>5</v>
      </c>
      <c r="W22" s="36">
        <v>4</v>
      </c>
      <c r="X22" s="104">
        <f t="shared" si="5"/>
        <v>0</v>
      </c>
      <c r="Y22" s="104">
        <f t="shared" si="6"/>
        <v>-4</v>
      </c>
      <c r="AA22" s="38">
        <f t="shared" si="7"/>
        <v>0</v>
      </c>
    </row>
    <row r="23" spans="1:27" s="38" customFormat="1" ht="11.25" customHeight="1">
      <c r="A23" s="55">
        <v>18</v>
      </c>
      <c r="B23" s="35" t="s">
        <v>385</v>
      </c>
      <c r="C23" s="35" t="s">
        <v>28</v>
      </c>
      <c r="D23" s="20">
        <f t="shared" si="0"/>
        <v>1</v>
      </c>
      <c r="E23" s="36">
        <f t="shared" si="1"/>
        <v>100</v>
      </c>
      <c r="F23" s="39">
        <f t="shared" si="2"/>
        <v>12</v>
      </c>
      <c r="G23" s="36">
        <v>100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47">
        <v>0</v>
      </c>
      <c r="O23" s="33">
        <f t="shared" si="3"/>
        <v>0</v>
      </c>
      <c r="P23" s="33">
        <f t="shared" si="4"/>
        <v>0</v>
      </c>
      <c r="Q23" s="36">
        <v>2</v>
      </c>
      <c r="R23" s="36">
        <v>6</v>
      </c>
      <c r="S23" s="36">
        <v>4</v>
      </c>
      <c r="T23" s="36">
        <v>0</v>
      </c>
      <c r="U23" s="36">
        <v>0</v>
      </c>
      <c r="V23" s="36">
        <v>0</v>
      </c>
      <c r="W23" s="36">
        <v>0</v>
      </c>
      <c r="X23" s="104">
        <f t="shared" si="5"/>
        <v>0</v>
      </c>
      <c r="Y23" s="104">
        <f t="shared" si="6"/>
        <v>0</v>
      </c>
      <c r="AA23" s="38">
        <f t="shared" si="7"/>
        <v>0</v>
      </c>
    </row>
    <row r="24" spans="1:27" s="38" customFormat="1" ht="11.25" customHeight="1">
      <c r="A24" s="55">
        <v>19</v>
      </c>
      <c r="B24" s="35" t="s">
        <v>251</v>
      </c>
      <c r="C24" s="35" t="s">
        <v>147</v>
      </c>
      <c r="D24" s="20">
        <f t="shared" si="0"/>
        <v>5</v>
      </c>
      <c r="E24" s="36">
        <f t="shared" si="1"/>
        <v>95</v>
      </c>
      <c r="F24" s="39">
        <f t="shared" si="2"/>
        <v>27</v>
      </c>
      <c r="G24" s="36">
        <v>0</v>
      </c>
      <c r="H24" s="36">
        <v>29</v>
      </c>
      <c r="I24" s="36">
        <v>13</v>
      </c>
      <c r="J24" s="36">
        <v>20</v>
      </c>
      <c r="K24" s="36">
        <v>16</v>
      </c>
      <c r="L24" s="39">
        <v>0</v>
      </c>
      <c r="M24" s="36">
        <v>16</v>
      </c>
      <c r="N24" s="47">
        <v>1</v>
      </c>
      <c r="O24" s="33">
        <f t="shared" si="3"/>
        <v>0</v>
      </c>
      <c r="P24" s="33">
        <f t="shared" si="4"/>
        <v>0</v>
      </c>
      <c r="Q24" s="36">
        <v>0</v>
      </c>
      <c r="R24" s="36">
        <v>6</v>
      </c>
      <c r="S24" s="36">
        <v>4</v>
      </c>
      <c r="T24" s="36">
        <v>7</v>
      </c>
      <c r="U24" s="36">
        <v>5</v>
      </c>
      <c r="V24" s="36">
        <v>0</v>
      </c>
      <c r="W24" s="36">
        <v>5</v>
      </c>
      <c r="X24" s="104">
        <f t="shared" si="5"/>
        <v>0</v>
      </c>
      <c r="Y24" s="104">
        <f t="shared" si="6"/>
        <v>0</v>
      </c>
      <c r="AA24" s="38">
        <f t="shared" si="7"/>
        <v>0</v>
      </c>
    </row>
    <row r="25" spans="1:27" s="38" customFormat="1" ht="11.25" customHeight="1">
      <c r="A25" s="55">
        <v>20</v>
      </c>
      <c r="B25" s="35" t="s">
        <v>254</v>
      </c>
      <c r="C25" s="35" t="s">
        <v>148</v>
      </c>
      <c r="D25" s="43">
        <f t="shared" si="0"/>
        <v>5</v>
      </c>
      <c r="E25" s="36">
        <f t="shared" si="1"/>
        <v>89</v>
      </c>
      <c r="F25" s="39">
        <f t="shared" si="2"/>
        <v>28</v>
      </c>
      <c r="G25" s="36">
        <v>0</v>
      </c>
      <c r="H25" s="36">
        <v>13</v>
      </c>
      <c r="I25" s="36">
        <v>22</v>
      </c>
      <c r="J25" s="36">
        <v>12</v>
      </c>
      <c r="K25" s="36">
        <v>0</v>
      </c>
      <c r="L25" s="36">
        <v>29</v>
      </c>
      <c r="M25" s="36">
        <v>12</v>
      </c>
      <c r="N25" s="47">
        <v>1</v>
      </c>
      <c r="O25" s="33">
        <f t="shared" si="3"/>
        <v>0</v>
      </c>
      <c r="P25" s="33">
        <f t="shared" si="4"/>
        <v>0</v>
      </c>
      <c r="Q25" s="36">
        <v>0</v>
      </c>
      <c r="R25" s="36">
        <v>7</v>
      </c>
      <c r="S25" s="36">
        <v>5</v>
      </c>
      <c r="T25" s="36">
        <v>5</v>
      </c>
      <c r="U25" s="36">
        <v>0</v>
      </c>
      <c r="V25" s="36">
        <v>5</v>
      </c>
      <c r="W25" s="36">
        <v>6</v>
      </c>
      <c r="X25" s="104">
        <f t="shared" si="5"/>
        <v>0</v>
      </c>
      <c r="Y25" s="104">
        <f t="shared" si="6"/>
        <v>0</v>
      </c>
      <c r="AA25" s="38">
        <f t="shared" si="7"/>
        <v>0</v>
      </c>
    </row>
    <row r="26" spans="1:27" s="38" customFormat="1" ht="11.25" customHeight="1">
      <c r="A26" s="55">
        <v>21</v>
      </c>
      <c r="B26" s="35" t="s">
        <v>247</v>
      </c>
      <c r="C26" s="35" t="s">
        <v>160</v>
      </c>
      <c r="D26" s="43">
        <f t="shared" si="0"/>
        <v>6</v>
      </c>
      <c r="E26" s="36">
        <f t="shared" si="1"/>
        <v>87</v>
      </c>
      <c r="F26" s="39">
        <f t="shared" si="2"/>
        <v>32</v>
      </c>
      <c r="G26" s="39">
        <v>10</v>
      </c>
      <c r="H26" s="36">
        <v>16</v>
      </c>
      <c r="I26" s="36">
        <v>26</v>
      </c>
      <c r="J26" s="36">
        <v>14</v>
      </c>
      <c r="K26" s="36">
        <v>15</v>
      </c>
      <c r="L26" s="36">
        <v>16</v>
      </c>
      <c r="M26" s="36">
        <v>0</v>
      </c>
      <c r="N26" s="47">
        <v>0</v>
      </c>
      <c r="O26" s="33">
        <f t="shared" si="3"/>
        <v>0</v>
      </c>
      <c r="P26" s="33">
        <f t="shared" si="4"/>
        <v>-10</v>
      </c>
      <c r="Q26" s="36">
        <v>7</v>
      </c>
      <c r="R26" s="36">
        <v>6</v>
      </c>
      <c r="S26" s="36">
        <v>6</v>
      </c>
      <c r="T26" s="36">
        <v>7</v>
      </c>
      <c r="U26" s="36">
        <v>6</v>
      </c>
      <c r="V26" s="36">
        <v>5</v>
      </c>
      <c r="W26" s="36">
        <v>0</v>
      </c>
      <c r="X26" s="104">
        <f t="shared" si="5"/>
        <v>0</v>
      </c>
      <c r="Y26" s="104">
        <f t="shared" si="6"/>
        <v>-5</v>
      </c>
      <c r="AA26" s="38">
        <f t="shared" si="7"/>
        <v>0</v>
      </c>
    </row>
    <row r="27" spans="1:27" s="38" customFormat="1" ht="11.25" customHeight="1">
      <c r="A27" s="55">
        <v>22</v>
      </c>
      <c r="B27" s="35" t="s">
        <v>256</v>
      </c>
      <c r="C27" s="35" t="s">
        <v>161</v>
      </c>
      <c r="D27" s="43">
        <f t="shared" si="0"/>
        <v>6</v>
      </c>
      <c r="E27" s="36">
        <f t="shared" si="1"/>
        <v>86</v>
      </c>
      <c r="F27" s="39">
        <f t="shared" si="2"/>
        <v>21</v>
      </c>
      <c r="G27" s="36">
        <v>0</v>
      </c>
      <c r="H27" s="36">
        <v>11</v>
      </c>
      <c r="I27" s="36">
        <v>11</v>
      </c>
      <c r="J27" s="36">
        <v>13</v>
      </c>
      <c r="K27" s="36">
        <v>26</v>
      </c>
      <c r="L27" s="39">
        <v>24</v>
      </c>
      <c r="M27" s="39">
        <v>11</v>
      </c>
      <c r="N27" s="47">
        <v>1</v>
      </c>
      <c r="O27" s="33">
        <f t="shared" si="3"/>
        <v>0</v>
      </c>
      <c r="P27" s="33">
        <f t="shared" si="4"/>
        <v>-11</v>
      </c>
      <c r="Q27" s="36">
        <v>0</v>
      </c>
      <c r="R27" s="36">
        <v>1</v>
      </c>
      <c r="S27" s="36">
        <v>2</v>
      </c>
      <c r="T27" s="36">
        <v>4</v>
      </c>
      <c r="U27" s="36">
        <v>6</v>
      </c>
      <c r="V27" s="36">
        <v>5</v>
      </c>
      <c r="W27" s="36">
        <v>4</v>
      </c>
      <c r="X27" s="104">
        <f t="shared" si="5"/>
        <v>0</v>
      </c>
      <c r="Y27" s="104">
        <f t="shared" si="6"/>
        <v>-1</v>
      </c>
      <c r="AA27" s="38">
        <f t="shared" si="7"/>
        <v>0</v>
      </c>
    </row>
    <row r="28" spans="1:27" s="38" customFormat="1" ht="11.25" customHeight="1">
      <c r="A28" s="55">
        <v>23</v>
      </c>
      <c r="B28" s="35" t="s">
        <v>396</v>
      </c>
      <c r="C28" s="35" t="s">
        <v>61</v>
      </c>
      <c r="D28" s="20">
        <f t="shared" si="0"/>
        <v>6</v>
      </c>
      <c r="E28" s="36">
        <f t="shared" si="1"/>
        <v>78</v>
      </c>
      <c r="F28" s="39">
        <f t="shared" si="2"/>
        <v>20</v>
      </c>
      <c r="G28" s="36">
        <v>22</v>
      </c>
      <c r="H28" s="36">
        <v>16</v>
      </c>
      <c r="I28" s="36">
        <v>8</v>
      </c>
      <c r="J28" s="36">
        <v>0</v>
      </c>
      <c r="K28" s="36">
        <v>14</v>
      </c>
      <c r="L28" s="36">
        <v>15</v>
      </c>
      <c r="M28" s="36">
        <v>10</v>
      </c>
      <c r="N28" s="47">
        <v>1</v>
      </c>
      <c r="O28" s="33">
        <f t="shared" si="3"/>
        <v>0</v>
      </c>
      <c r="P28" s="33">
        <f t="shared" si="4"/>
        <v>-8</v>
      </c>
      <c r="Q28" s="36">
        <v>2</v>
      </c>
      <c r="R28" s="36">
        <v>6</v>
      </c>
      <c r="S28" s="36">
        <v>4</v>
      </c>
      <c r="T28" s="36">
        <v>0</v>
      </c>
      <c r="U28" s="36">
        <v>4</v>
      </c>
      <c r="V28" s="36">
        <v>1</v>
      </c>
      <c r="W28" s="36">
        <v>4</v>
      </c>
      <c r="X28" s="104">
        <f t="shared" si="5"/>
        <v>0</v>
      </c>
      <c r="Y28" s="104">
        <f t="shared" si="6"/>
        <v>-1</v>
      </c>
      <c r="AA28" s="38">
        <f t="shared" si="7"/>
        <v>0</v>
      </c>
    </row>
    <row r="29" spans="1:27" s="38" customFormat="1" ht="11.25" customHeight="1">
      <c r="A29" s="55">
        <v>24</v>
      </c>
      <c r="B29" s="35" t="s">
        <v>395</v>
      </c>
      <c r="C29" s="35" t="s">
        <v>151</v>
      </c>
      <c r="D29" s="20">
        <f t="shared" si="0"/>
        <v>4</v>
      </c>
      <c r="E29" s="36">
        <f t="shared" si="1"/>
        <v>72</v>
      </c>
      <c r="F29" s="39">
        <f t="shared" si="2"/>
        <v>16</v>
      </c>
      <c r="G29" s="36">
        <v>24</v>
      </c>
      <c r="H29" s="36">
        <v>24</v>
      </c>
      <c r="I29" s="36">
        <v>14</v>
      </c>
      <c r="J29" s="36">
        <v>0</v>
      </c>
      <c r="K29" s="36">
        <v>0</v>
      </c>
      <c r="L29" s="39">
        <v>0</v>
      </c>
      <c r="M29" s="36">
        <v>9</v>
      </c>
      <c r="N29" s="47">
        <v>1</v>
      </c>
      <c r="O29" s="33">
        <f t="shared" si="3"/>
        <v>0</v>
      </c>
      <c r="P29" s="33">
        <f t="shared" si="4"/>
        <v>0</v>
      </c>
      <c r="Q29" s="36">
        <v>2</v>
      </c>
      <c r="R29" s="36">
        <v>6</v>
      </c>
      <c r="S29" s="36">
        <v>4</v>
      </c>
      <c r="T29" s="36">
        <v>0</v>
      </c>
      <c r="U29" s="36">
        <v>0</v>
      </c>
      <c r="V29" s="36">
        <v>0</v>
      </c>
      <c r="W29" s="36">
        <v>4</v>
      </c>
      <c r="X29" s="104">
        <f t="shared" si="5"/>
        <v>0</v>
      </c>
      <c r="Y29" s="104">
        <f t="shared" si="6"/>
        <v>0</v>
      </c>
      <c r="AA29" s="38">
        <f t="shared" si="7"/>
        <v>0</v>
      </c>
    </row>
    <row r="30" spans="1:27" s="38" customFormat="1" ht="11.25" customHeight="1">
      <c r="A30" s="55">
        <v>25</v>
      </c>
      <c r="B30" s="35" t="s">
        <v>486</v>
      </c>
      <c r="C30" s="35" t="s">
        <v>146</v>
      </c>
      <c r="D30" s="43">
        <f t="shared" si="0"/>
        <v>2</v>
      </c>
      <c r="E30" s="36">
        <f t="shared" si="1"/>
        <v>46</v>
      </c>
      <c r="F30" s="39">
        <f t="shared" si="2"/>
        <v>13</v>
      </c>
      <c r="G30" s="36">
        <v>0</v>
      </c>
      <c r="H30" s="36">
        <v>0</v>
      </c>
      <c r="I30" s="36">
        <v>24</v>
      </c>
      <c r="J30" s="36">
        <v>22</v>
      </c>
      <c r="K30" s="36">
        <v>0</v>
      </c>
      <c r="L30" s="39">
        <v>0</v>
      </c>
      <c r="M30" s="36">
        <v>0</v>
      </c>
      <c r="N30" s="47">
        <v>0</v>
      </c>
      <c r="O30" s="33">
        <f t="shared" si="3"/>
        <v>0</v>
      </c>
      <c r="P30" s="33">
        <f t="shared" si="4"/>
        <v>0</v>
      </c>
      <c r="Q30" s="36">
        <v>0</v>
      </c>
      <c r="R30" s="36">
        <v>0</v>
      </c>
      <c r="S30" s="36">
        <v>5</v>
      </c>
      <c r="T30" s="36">
        <v>8</v>
      </c>
      <c r="U30" s="36">
        <v>0</v>
      </c>
      <c r="V30" s="36">
        <v>0</v>
      </c>
      <c r="W30" s="36">
        <v>0</v>
      </c>
      <c r="X30" s="104">
        <f t="shared" si="5"/>
        <v>0</v>
      </c>
      <c r="Y30" s="104">
        <f t="shared" si="6"/>
        <v>0</v>
      </c>
      <c r="AA30" s="38">
        <f t="shared" si="7"/>
        <v>0</v>
      </c>
    </row>
    <row r="31" spans="1:27" ht="11.25" customHeight="1">
      <c r="A31" s="55">
        <v>26</v>
      </c>
      <c r="B31" s="35" t="s">
        <v>249</v>
      </c>
      <c r="C31" s="35" t="s">
        <v>211</v>
      </c>
      <c r="D31" s="43">
        <f t="shared" si="0"/>
        <v>5</v>
      </c>
      <c r="E31" s="36">
        <f t="shared" si="1"/>
        <v>42</v>
      </c>
      <c r="F31" s="39">
        <f t="shared" si="2"/>
        <v>31</v>
      </c>
      <c r="G31" s="36">
        <v>7</v>
      </c>
      <c r="H31" s="36">
        <v>0</v>
      </c>
      <c r="I31" s="36">
        <v>4</v>
      </c>
      <c r="J31" s="36">
        <v>9</v>
      </c>
      <c r="K31" s="36">
        <v>0</v>
      </c>
      <c r="L31" s="39">
        <v>13</v>
      </c>
      <c r="M31" s="39">
        <v>8</v>
      </c>
      <c r="N31" s="47">
        <v>1</v>
      </c>
      <c r="O31" s="33">
        <f t="shared" si="3"/>
        <v>0</v>
      </c>
      <c r="P31" s="33">
        <f t="shared" si="4"/>
        <v>0</v>
      </c>
      <c r="Q31" s="36">
        <v>8</v>
      </c>
      <c r="R31" s="36">
        <v>0</v>
      </c>
      <c r="S31" s="36">
        <v>5</v>
      </c>
      <c r="T31" s="36">
        <v>6</v>
      </c>
      <c r="U31" s="36">
        <v>0</v>
      </c>
      <c r="V31" s="36">
        <v>6</v>
      </c>
      <c r="W31" s="36">
        <v>6</v>
      </c>
      <c r="X31" s="104">
        <f t="shared" si="5"/>
        <v>0</v>
      </c>
      <c r="Y31" s="104">
        <f t="shared" si="6"/>
        <v>0</v>
      </c>
      <c r="AA31" s="38">
        <f t="shared" si="7"/>
        <v>0</v>
      </c>
    </row>
    <row r="32" spans="1:27" ht="11.25" customHeight="1">
      <c r="A32" s="55">
        <v>27</v>
      </c>
      <c r="B32" s="35" t="s">
        <v>257</v>
      </c>
      <c r="C32" s="35" t="s">
        <v>151</v>
      </c>
      <c r="D32" s="43">
        <f t="shared" si="0"/>
        <v>2</v>
      </c>
      <c r="E32" s="36">
        <f t="shared" si="1"/>
        <v>39</v>
      </c>
      <c r="F32" s="39">
        <f t="shared" si="2"/>
        <v>12</v>
      </c>
      <c r="G32" s="36">
        <v>0</v>
      </c>
      <c r="H32" s="36">
        <v>10</v>
      </c>
      <c r="I32" s="36">
        <v>29</v>
      </c>
      <c r="J32" s="36">
        <v>0</v>
      </c>
      <c r="K32" s="36">
        <v>0</v>
      </c>
      <c r="L32" s="36">
        <v>0</v>
      </c>
      <c r="M32" s="36">
        <v>0</v>
      </c>
      <c r="N32" s="47">
        <v>0</v>
      </c>
      <c r="O32" s="33">
        <f t="shared" si="3"/>
        <v>0</v>
      </c>
      <c r="P32" s="33">
        <f t="shared" si="4"/>
        <v>0</v>
      </c>
      <c r="Q32" s="36">
        <v>2</v>
      </c>
      <c r="R32" s="36">
        <v>6</v>
      </c>
      <c r="S32" s="36">
        <v>4</v>
      </c>
      <c r="T32" s="36">
        <v>0</v>
      </c>
      <c r="U32" s="36">
        <v>0</v>
      </c>
      <c r="V32" s="36">
        <v>0</v>
      </c>
      <c r="W32" s="36">
        <v>0</v>
      </c>
      <c r="X32" s="104">
        <f t="shared" si="5"/>
        <v>0</v>
      </c>
      <c r="Y32" s="104">
        <f t="shared" si="6"/>
        <v>0</v>
      </c>
      <c r="AA32" s="38">
        <f t="shared" si="7"/>
        <v>0</v>
      </c>
    </row>
    <row r="33" spans="1:27" ht="11.25" customHeight="1">
      <c r="A33" s="55">
        <v>28</v>
      </c>
      <c r="B33" s="35" t="s">
        <v>397</v>
      </c>
      <c r="C33" s="35" t="s">
        <v>24</v>
      </c>
      <c r="D33" s="43">
        <f t="shared" si="0"/>
        <v>3</v>
      </c>
      <c r="E33" s="36">
        <f t="shared" si="1"/>
        <v>34</v>
      </c>
      <c r="F33" s="39">
        <f t="shared" si="2"/>
        <v>11</v>
      </c>
      <c r="G33" s="39">
        <v>18</v>
      </c>
      <c r="H33" s="36">
        <v>0</v>
      </c>
      <c r="I33" s="36">
        <v>6</v>
      </c>
      <c r="J33" s="36">
        <v>10</v>
      </c>
      <c r="K33" s="36">
        <v>0</v>
      </c>
      <c r="L33" s="39">
        <v>0</v>
      </c>
      <c r="M33" s="36">
        <v>0</v>
      </c>
      <c r="N33" s="47">
        <v>0</v>
      </c>
      <c r="O33" s="33">
        <f t="shared" si="3"/>
        <v>0</v>
      </c>
      <c r="P33" s="33">
        <f t="shared" si="4"/>
        <v>0</v>
      </c>
      <c r="Q33" s="36">
        <v>6</v>
      </c>
      <c r="R33" s="36">
        <v>0</v>
      </c>
      <c r="S33" s="36">
        <v>5</v>
      </c>
      <c r="T33" s="36">
        <v>0</v>
      </c>
      <c r="U33" s="36">
        <v>0</v>
      </c>
      <c r="V33" s="36">
        <v>0</v>
      </c>
      <c r="W33" s="36">
        <v>0</v>
      </c>
      <c r="X33" s="104">
        <f t="shared" si="5"/>
        <v>0</v>
      </c>
      <c r="Y33" s="104">
        <f t="shared" si="6"/>
        <v>0</v>
      </c>
      <c r="AA33" s="38">
        <f t="shared" si="7"/>
        <v>0</v>
      </c>
    </row>
    <row r="34" spans="1:27" ht="11.25" customHeight="1">
      <c r="A34" s="55">
        <v>29</v>
      </c>
      <c r="B34" s="35" t="s">
        <v>392</v>
      </c>
      <c r="C34" s="35" t="s">
        <v>150</v>
      </c>
      <c r="D34" s="20">
        <f t="shared" si="0"/>
        <v>1</v>
      </c>
      <c r="E34" s="36">
        <f t="shared" si="1"/>
        <v>32</v>
      </c>
      <c r="F34" s="39">
        <f t="shared" si="2"/>
        <v>12</v>
      </c>
      <c r="G34" s="36">
        <v>32</v>
      </c>
      <c r="H34" s="36">
        <v>0</v>
      </c>
      <c r="I34" s="36">
        <v>0</v>
      </c>
      <c r="J34" s="36">
        <v>0</v>
      </c>
      <c r="K34" s="36">
        <v>0</v>
      </c>
      <c r="L34" s="39">
        <v>0</v>
      </c>
      <c r="M34" s="36">
        <v>0</v>
      </c>
      <c r="N34" s="47">
        <v>0</v>
      </c>
      <c r="O34" s="33">
        <f t="shared" si="3"/>
        <v>0</v>
      </c>
      <c r="P34" s="33">
        <f t="shared" si="4"/>
        <v>0</v>
      </c>
      <c r="Q34" s="36">
        <v>2</v>
      </c>
      <c r="R34" s="36">
        <v>6</v>
      </c>
      <c r="S34" s="36">
        <v>4</v>
      </c>
      <c r="T34" s="36">
        <v>0</v>
      </c>
      <c r="U34" s="36">
        <v>0</v>
      </c>
      <c r="V34" s="36">
        <v>0</v>
      </c>
      <c r="W34" s="36">
        <v>0</v>
      </c>
      <c r="X34" s="104">
        <f t="shared" si="5"/>
        <v>0</v>
      </c>
      <c r="Y34" s="104">
        <f t="shared" si="6"/>
        <v>0</v>
      </c>
      <c r="AA34" s="38">
        <f t="shared" si="7"/>
        <v>0</v>
      </c>
    </row>
    <row r="35" spans="1:27" ht="11.25" customHeight="1">
      <c r="A35" s="55">
        <v>30</v>
      </c>
      <c r="B35" s="35" t="s">
        <v>401</v>
      </c>
      <c r="C35" s="35" t="s">
        <v>150</v>
      </c>
      <c r="D35" s="43">
        <f t="shared" si="0"/>
        <v>2</v>
      </c>
      <c r="E35" s="36">
        <f t="shared" si="1"/>
        <v>29</v>
      </c>
      <c r="F35" s="39">
        <f t="shared" si="2"/>
        <v>12</v>
      </c>
      <c r="G35" s="39">
        <v>13</v>
      </c>
      <c r="H35" s="36">
        <v>0</v>
      </c>
      <c r="I35" s="36">
        <v>16</v>
      </c>
      <c r="J35" s="36">
        <v>0</v>
      </c>
      <c r="K35" s="36">
        <v>0</v>
      </c>
      <c r="L35" s="36">
        <v>0</v>
      </c>
      <c r="M35" s="36">
        <v>0</v>
      </c>
      <c r="N35" s="47">
        <v>0</v>
      </c>
      <c r="O35" s="33">
        <f t="shared" si="3"/>
        <v>0</v>
      </c>
      <c r="P35" s="33">
        <f t="shared" si="4"/>
        <v>0</v>
      </c>
      <c r="Q35" s="36">
        <v>2</v>
      </c>
      <c r="R35" s="36">
        <v>6</v>
      </c>
      <c r="S35" s="36">
        <v>4</v>
      </c>
      <c r="T35" s="36">
        <v>0</v>
      </c>
      <c r="U35" s="36">
        <v>0</v>
      </c>
      <c r="V35" s="36">
        <v>0</v>
      </c>
      <c r="W35" s="36">
        <v>0</v>
      </c>
      <c r="X35" s="104">
        <f t="shared" si="5"/>
        <v>0</v>
      </c>
      <c r="Y35" s="104">
        <f t="shared" si="6"/>
        <v>0</v>
      </c>
      <c r="AA35" s="38">
        <f t="shared" si="7"/>
        <v>0</v>
      </c>
    </row>
    <row r="36" spans="1:27" ht="11.25" customHeight="1">
      <c r="A36" s="55">
        <v>31</v>
      </c>
      <c r="B36" s="35" t="s">
        <v>416</v>
      </c>
      <c r="C36" s="35" t="s">
        <v>379</v>
      </c>
      <c r="D36" s="43">
        <f t="shared" si="0"/>
        <v>3</v>
      </c>
      <c r="E36" s="36">
        <f t="shared" si="1"/>
        <v>27</v>
      </c>
      <c r="F36" s="39">
        <f t="shared" si="2"/>
        <v>16</v>
      </c>
      <c r="G36" s="36">
        <v>0</v>
      </c>
      <c r="H36" s="36">
        <v>9</v>
      </c>
      <c r="I36" s="36">
        <v>5</v>
      </c>
      <c r="J36" s="36">
        <v>0</v>
      </c>
      <c r="K36" s="36">
        <v>13</v>
      </c>
      <c r="L36" s="36">
        <v>0</v>
      </c>
      <c r="M36" s="36">
        <v>0</v>
      </c>
      <c r="N36" s="47">
        <v>0</v>
      </c>
      <c r="O36" s="33">
        <f t="shared" si="3"/>
        <v>0</v>
      </c>
      <c r="P36" s="33">
        <f t="shared" si="4"/>
        <v>0</v>
      </c>
      <c r="Q36" s="36">
        <v>2</v>
      </c>
      <c r="R36" s="36">
        <v>6</v>
      </c>
      <c r="S36" s="36">
        <v>4</v>
      </c>
      <c r="T36" s="36">
        <v>0</v>
      </c>
      <c r="U36" s="36">
        <v>4</v>
      </c>
      <c r="V36" s="36">
        <v>0</v>
      </c>
      <c r="W36" s="36">
        <v>0</v>
      </c>
      <c r="X36" s="104">
        <f t="shared" si="5"/>
        <v>0</v>
      </c>
      <c r="Y36" s="104">
        <f t="shared" si="6"/>
        <v>0</v>
      </c>
      <c r="AA36" s="38">
        <f t="shared" si="7"/>
        <v>0</v>
      </c>
    </row>
    <row r="37" spans="1:27" ht="11.25" customHeight="1">
      <c r="A37" s="55">
        <v>32</v>
      </c>
      <c r="B37" s="35" t="s">
        <v>255</v>
      </c>
      <c r="C37" s="35" t="s">
        <v>379</v>
      </c>
      <c r="D37" s="43">
        <f t="shared" si="0"/>
        <v>2</v>
      </c>
      <c r="E37" s="36">
        <f t="shared" si="1"/>
        <v>22</v>
      </c>
      <c r="F37" s="39">
        <f t="shared" si="2"/>
        <v>12</v>
      </c>
      <c r="G37" s="36">
        <v>0</v>
      </c>
      <c r="H37" s="36">
        <v>12</v>
      </c>
      <c r="I37" s="36">
        <v>10</v>
      </c>
      <c r="J37" s="36">
        <v>0</v>
      </c>
      <c r="K37" s="36">
        <v>0</v>
      </c>
      <c r="L37" s="39">
        <v>0</v>
      </c>
      <c r="M37" s="36">
        <v>0</v>
      </c>
      <c r="N37" s="47">
        <v>0</v>
      </c>
      <c r="O37" s="33">
        <f t="shared" si="3"/>
        <v>0</v>
      </c>
      <c r="P37" s="33">
        <f t="shared" si="4"/>
        <v>0</v>
      </c>
      <c r="Q37" s="36">
        <v>2</v>
      </c>
      <c r="R37" s="36">
        <v>6</v>
      </c>
      <c r="S37" s="36">
        <v>4</v>
      </c>
      <c r="T37" s="36">
        <v>0</v>
      </c>
      <c r="U37" s="36">
        <v>0</v>
      </c>
      <c r="V37" s="36">
        <v>0</v>
      </c>
      <c r="W37" s="36">
        <v>0</v>
      </c>
      <c r="X37" s="104">
        <f t="shared" si="5"/>
        <v>0</v>
      </c>
      <c r="Y37" s="104">
        <f t="shared" si="6"/>
        <v>0</v>
      </c>
      <c r="AA37" s="38">
        <f t="shared" si="7"/>
        <v>0</v>
      </c>
    </row>
    <row r="38" spans="1:27" ht="11.25" customHeight="1">
      <c r="A38" s="55">
        <v>33</v>
      </c>
      <c r="B38" s="38" t="s">
        <v>248</v>
      </c>
      <c r="C38" s="38" t="s">
        <v>82</v>
      </c>
      <c r="D38" s="20">
        <f t="shared" si="0"/>
        <v>2</v>
      </c>
      <c r="E38" s="36">
        <f t="shared" si="1"/>
        <v>20</v>
      </c>
      <c r="F38" s="39">
        <f t="shared" si="2"/>
        <v>9</v>
      </c>
      <c r="G38" s="36">
        <v>9</v>
      </c>
      <c r="H38" s="36">
        <v>0</v>
      </c>
      <c r="I38" s="36">
        <v>0</v>
      </c>
      <c r="J38" s="36">
        <v>11</v>
      </c>
      <c r="K38" s="36">
        <v>0</v>
      </c>
      <c r="L38" s="36">
        <v>0</v>
      </c>
      <c r="M38" s="36">
        <v>0</v>
      </c>
      <c r="N38" s="47">
        <v>0</v>
      </c>
      <c r="O38" s="33">
        <f t="shared" si="3"/>
        <v>0</v>
      </c>
      <c r="P38" s="33">
        <f t="shared" si="4"/>
        <v>0</v>
      </c>
      <c r="Q38" s="36">
        <v>2</v>
      </c>
      <c r="R38" s="36">
        <v>0</v>
      </c>
      <c r="S38" s="36">
        <v>0</v>
      </c>
      <c r="T38" s="36">
        <v>7</v>
      </c>
      <c r="U38" s="36">
        <v>0</v>
      </c>
      <c r="V38" s="36">
        <v>0</v>
      </c>
      <c r="W38" s="36">
        <v>0</v>
      </c>
      <c r="X38" s="104">
        <f t="shared" si="5"/>
        <v>0</v>
      </c>
      <c r="Y38" s="104">
        <f t="shared" si="6"/>
        <v>0</v>
      </c>
      <c r="AA38" s="38">
        <f t="shared" si="7"/>
        <v>0</v>
      </c>
    </row>
    <row r="39" spans="1:27" ht="11.25" customHeight="1">
      <c r="A39" s="55">
        <v>34</v>
      </c>
      <c r="B39" s="35" t="s">
        <v>632</v>
      </c>
      <c r="C39" s="35" t="s">
        <v>633</v>
      </c>
      <c r="D39" s="43">
        <f t="shared" si="0"/>
        <v>1</v>
      </c>
      <c r="E39" s="36">
        <f t="shared" si="1"/>
        <v>14</v>
      </c>
      <c r="F39" s="39">
        <f t="shared" si="2"/>
        <v>5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13</v>
      </c>
      <c r="N39" s="47">
        <v>1</v>
      </c>
      <c r="O39" s="33">
        <f t="shared" si="3"/>
        <v>0</v>
      </c>
      <c r="P39" s="33">
        <f t="shared" si="4"/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5</v>
      </c>
      <c r="X39" s="104">
        <f t="shared" si="5"/>
        <v>0</v>
      </c>
      <c r="Y39" s="104">
        <f t="shared" si="6"/>
        <v>0</v>
      </c>
      <c r="AA39" s="38">
        <f t="shared" si="7"/>
        <v>0</v>
      </c>
    </row>
    <row r="40" spans="1:27" ht="11.25" customHeight="1">
      <c r="A40" s="55">
        <v>35</v>
      </c>
      <c r="B40" s="35" t="s">
        <v>613</v>
      </c>
      <c r="C40" s="35" t="s">
        <v>154</v>
      </c>
      <c r="D40" s="43">
        <f t="shared" si="0"/>
        <v>1</v>
      </c>
      <c r="E40" s="36">
        <f t="shared" si="1"/>
        <v>14</v>
      </c>
      <c r="F40" s="39">
        <f t="shared" si="2"/>
        <v>4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14</v>
      </c>
      <c r="M40" s="36">
        <v>0</v>
      </c>
      <c r="N40" s="47">
        <v>0</v>
      </c>
      <c r="O40" s="33">
        <f t="shared" si="3"/>
        <v>0</v>
      </c>
      <c r="P40" s="33">
        <f t="shared" si="4"/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4</v>
      </c>
      <c r="W40" s="36">
        <v>0</v>
      </c>
      <c r="X40" s="104">
        <f t="shared" si="5"/>
        <v>0</v>
      </c>
      <c r="Y40" s="104">
        <f t="shared" si="6"/>
        <v>0</v>
      </c>
      <c r="AA40" s="38">
        <f t="shared" si="7"/>
        <v>0</v>
      </c>
    </row>
    <row r="41" spans="1:27" ht="11.25" customHeight="1">
      <c r="A41" s="55">
        <v>36</v>
      </c>
      <c r="B41" s="35" t="s">
        <v>232</v>
      </c>
      <c r="C41" s="35" t="s">
        <v>63</v>
      </c>
      <c r="D41" s="20">
        <f t="shared" si="0"/>
        <v>1</v>
      </c>
      <c r="E41" s="36">
        <f t="shared" si="1"/>
        <v>12</v>
      </c>
      <c r="F41" s="39">
        <f t="shared" si="2"/>
        <v>12</v>
      </c>
      <c r="G41" s="36">
        <v>12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47">
        <v>0</v>
      </c>
      <c r="O41" s="33">
        <f t="shared" si="3"/>
        <v>0</v>
      </c>
      <c r="P41" s="33">
        <f t="shared" si="4"/>
        <v>0</v>
      </c>
      <c r="Q41" s="36">
        <v>2</v>
      </c>
      <c r="R41" s="36">
        <v>6</v>
      </c>
      <c r="S41" s="36">
        <v>4</v>
      </c>
      <c r="T41" s="36">
        <v>0</v>
      </c>
      <c r="U41" s="36">
        <v>0</v>
      </c>
      <c r="V41" s="36">
        <v>0</v>
      </c>
      <c r="W41" s="36">
        <v>0</v>
      </c>
      <c r="X41" s="104">
        <f t="shared" si="5"/>
        <v>0</v>
      </c>
      <c r="Y41" s="104">
        <f t="shared" si="6"/>
        <v>0</v>
      </c>
      <c r="AA41" s="38">
        <f t="shared" si="7"/>
        <v>0</v>
      </c>
    </row>
    <row r="42" spans="1:27" ht="11.25" customHeight="1">
      <c r="A42" s="55">
        <v>37</v>
      </c>
      <c r="B42" s="35" t="s">
        <v>417</v>
      </c>
      <c r="C42" s="35" t="s">
        <v>379</v>
      </c>
      <c r="D42" s="43">
        <f t="shared" si="0"/>
        <v>1</v>
      </c>
      <c r="E42" s="36">
        <f t="shared" si="1"/>
        <v>8</v>
      </c>
      <c r="F42" s="39">
        <f t="shared" si="2"/>
        <v>12</v>
      </c>
      <c r="G42" s="36">
        <v>0</v>
      </c>
      <c r="H42" s="36">
        <v>8</v>
      </c>
      <c r="I42" s="36">
        <v>0</v>
      </c>
      <c r="J42" s="36">
        <v>0</v>
      </c>
      <c r="K42" s="36">
        <v>0</v>
      </c>
      <c r="L42" s="39">
        <v>0</v>
      </c>
      <c r="M42" s="36">
        <v>0</v>
      </c>
      <c r="N42" s="47">
        <v>0</v>
      </c>
      <c r="O42" s="33">
        <f t="shared" si="3"/>
        <v>0</v>
      </c>
      <c r="P42" s="33">
        <f t="shared" si="4"/>
        <v>0</v>
      </c>
      <c r="Q42" s="36">
        <v>2</v>
      </c>
      <c r="R42" s="36">
        <v>6</v>
      </c>
      <c r="S42" s="36">
        <v>4</v>
      </c>
      <c r="T42" s="36">
        <v>0</v>
      </c>
      <c r="U42" s="36">
        <v>0</v>
      </c>
      <c r="V42" s="36">
        <v>0</v>
      </c>
      <c r="W42" s="36">
        <v>0</v>
      </c>
      <c r="X42" s="104">
        <f t="shared" si="5"/>
        <v>0</v>
      </c>
      <c r="Y42" s="104">
        <f t="shared" si="6"/>
        <v>0</v>
      </c>
      <c r="AA42" s="38">
        <f t="shared" si="7"/>
        <v>0</v>
      </c>
    </row>
    <row r="43" spans="1:27" ht="11.25" customHeight="1">
      <c r="A43" s="55">
        <v>38</v>
      </c>
      <c r="B43" s="35" t="s">
        <v>514</v>
      </c>
      <c r="C43" s="35" t="s">
        <v>63</v>
      </c>
      <c r="D43" s="43">
        <f t="shared" si="0"/>
        <v>1</v>
      </c>
      <c r="E43" s="36">
        <f t="shared" si="1"/>
        <v>8</v>
      </c>
      <c r="F43" s="39">
        <f t="shared" si="2"/>
        <v>12</v>
      </c>
      <c r="G43" s="39">
        <v>8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47">
        <v>0</v>
      </c>
      <c r="O43" s="33">
        <f t="shared" si="3"/>
        <v>0</v>
      </c>
      <c r="P43" s="33">
        <f t="shared" si="4"/>
        <v>0</v>
      </c>
      <c r="Q43" s="36">
        <v>2</v>
      </c>
      <c r="R43" s="36">
        <v>6</v>
      </c>
      <c r="S43" s="36">
        <v>4</v>
      </c>
      <c r="T43" s="36">
        <v>0</v>
      </c>
      <c r="U43" s="36">
        <v>0</v>
      </c>
      <c r="V43" s="36">
        <v>0</v>
      </c>
      <c r="W43" s="36">
        <v>0</v>
      </c>
      <c r="X43" s="104">
        <f t="shared" si="5"/>
        <v>0</v>
      </c>
      <c r="Y43" s="104">
        <f t="shared" si="6"/>
        <v>0</v>
      </c>
      <c r="AA43" s="38">
        <f t="shared" si="7"/>
        <v>0</v>
      </c>
    </row>
    <row r="44" spans="1:27">
      <c r="A44" s="55">
        <v>39</v>
      </c>
      <c r="B44" s="35"/>
      <c r="C44" s="35"/>
      <c r="D44" s="43">
        <f t="shared" ref="D44" si="8">COUNTIF((G44:M44),"&gt;0")</f>
        <v>0</v>
      </c>
      <c r="E44" s="36" t="e">
        <f t="shared" ref="E44" si="9">G44+H44+I44+J44+K44+L44+M44+O44+N44+P44</f>
        <v>#NUM!</v>
      </c>
      <c r="F44" s="39" t="e">
        <f t="shared" ref="F44" si="10">Q44+R44+S44+T44+U44+V44+W44+X44+Y44</f>
        <v>#NUM!</v>
      </c>
      <c r="G44" s="36"/>
      <c r="H44" s="36"/>
      <c r="I44" s="36"/>
      <c r="J44" s="36"/>
      <c r="K44" s="36"/>
      <c r="L44" s="36"/>
      <c r="M44" s="36"/>
      <c r="N44" s="47"/>
      <c r="O44" s="33" t="e">
        <f t="shared" ref="O44" si="11">0 - (SMALL((G44:M44),1))</f>
        <v>#NUM!</v>
      </c>
      <c r="P44" s="33" t="e">
        <f t="shared" ref="P44" si="12">0 - (SMALL((G44:M44),2))</f>
        <v>#NUM!</v>
      </c>
      <c r="Q44" s="36"/>
      <c r="R44" s="36"/>
      <c r="S44" s="36"/>
      <c r="T44" s="36"/>
      <c r="U44" s="36"/>
      <c r="V44" s="36"/>
      <c r="W44" s="36"/>
      <c r="X44" s="104" t="e">
        <f t="shared" ref="X44" si="13">0 - (SMALL((Q44:W44),1))</f>
        <v>#NUM!</v>
      </c>
      <c r="Y44" s="104" t="e">
        <f t="shared" ref="Y44" si="14">0 - (SMALL((Q44:W44),2))</f>
        <v>#NUM!</v>
      </c>
      <c r="AA44" s="38">
        <f t="shared" si="7"/>
        <v>0</v>
      </c>
    </row>
  </sheetData>
  <sheetCalcPr fullCalcOnLoad="1"/>
  <sortState ref="B6:Y43">
    <sortCondition descending="1" ref="E6:E43"/>
    <sortCondition descending="1" ref="F6:F43"/>
  </sortState>
  <mergeCells count="2">
    <mergeCell ref="Q2:W2"/>
    <mergeCell ref="E3:F3"/>
  </mergeCells>
  <phoneticPr fontId="6" type="noConversion"/>
  <pageMargins left="0.75" right="0.75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A49"/>
  <sheetViews>
    <sheetView tabSelected="1" zoomScale="125" zoomScaleNormal="80" zoomScalePageLayoutView="80" workbookViewId="0">
      <selection activeCell="B19" sqref="B19"/>
    </sheetView>
  </sheetViews>
  <sheetFormatPr baseColWidth="10" defaultRowHeight="12"/>
  <cols>
    <col min="1" max="1" width="3.6640625" customWidth="1"/>
    <col min="2" max="2" width="20.6640625" customWidth="1"/>
    <col min="3" max="3" width="18.6640625" customWidth="1"/>
    <col min="4" max="4" width="13.33203125" customWidth="1"/>
    <col min="5" max="6" width="7.83203125" customWidth="1"/>
    <col min="7" max="21" width="10.6640625" customWidth="1"/>
    <col min="22" max="23" width="11.5" customWidth="1"/>
  </cols>
  <sheetData>
    <row r="1" spans="1:27" ht="21">
      <c r="A1" s="56"/>
      <c r="B1" s="2" t="s">
        <v>10</v>
      </c>
      <c r="C1" s="1"/>
      <c r="D1" s="3"/>
      <c r="E1" s="4"/>
      <c r="F1" s="4"/>
      <c r="G1" s="1"/>
      <c r="H1" s="170">
        <f>COUNTIF(D6:D60,"7")</f>
        <v>2</v>
      </c>
      <c r="I1" s="170">
        <f>COUNTIF(D6:D60,"6")</f>
        <v>3</v>
      </c>
      <c r="J1" s="170">
        <f>COUNTIF(D6:D60,"5")</f>
        <v>8</v>
      </c>
      <c r="K1" s="170">
        <f>COUNTIF(D6:D60,"4")</f>
        <v>4</v>
      </c>
      <c r="L1" s="1"/>
      <c r="M1" s="1"/>
      <c r="N1" s="1"/>
      <c r="O1" s="5"/>
      <c r="P1" s="5"/>
      <c r="Q1">
        <f>COUNTIF(Q6:W70,"10")</f>
        <v>2</v>
      </c>
    </row>
    <row r="2" spans="1:27">
      <c r="A2" s="57"/>
      <c r="B2" s="19">
        <f>COUNTA(B6:B86)</f>
        <v>35</v>
      </c>
      <c r="C2" s="19"/>
      <c r="D2" s="17">
        <f>COUNTIF(D6:D86,"&gt;4")</f>
        <v>13</v>
      </c>
      <c r="E2" s="18"/>
      <c r="F2" s="18"/>
      <c r="G2" s="19"/>
      <c r="H2" s="19"/>
      <c r="I2" s="19"/>
      <c r="J2" s="19"/>
      <c r="K2" s="19"/>
      <c r="L2" s="19"/>
      <c r="M2" s="19"/>
      <c r="N2" s="19"/>
      <c r="O2" s="29"/>
      <c r="P2" s="29"/>
      <c r="Q2" s="194" t="s">
        <v>162</v>
      </c>
      <c r="R2" s="194"/>
      <c r="S2" s="194"/>
      <c r="T2" s="194"/>
      <c r="U2" s="194"/>
      <c r="V2" s="194"/>
      <c r="W2" s="194"/>
      <c r="X2" s="19"/>
      <c r="Y2" s="19"/>
      <c r="AA2" t="s">
        <v>625</v>
      </c>
    </row>
    <row r="3" spans="1:27" ht="17">
      <c r="A3" s="58"/>
      <c r="B3" s="7" t="s">
        <v>240</v>
      </c>
      <c r="C3" s="16"/>
      <c r="D3" s="20" t="s">
        <v>163</v>
      </c>
      <c r="E3" s="195" t="s">
        <v>164</v>
      </c>
      <c r="F3" s="196"/>
      <c r="G3" s="21" t="str">
        <f>Forside!$C$4</f>
        <v>13. des 14</v>
      </c>
      <c r="H3" s="21" t="str">
        <f>Forside!$C$5</f>
        <v>14. des 14</v>
      </c>
      <c r="I3" s="21" t="str">
        <f>Forside!$C$6</f>
        <v>10. jan 15</v>
      </c>
      <c r="J3" s="21" t="str">
        <f>Forside!$C$7</f>
        <v>24. jan 15</v>
      </c>
      <c r="K3" s="21" t="str">
        <f>Forside!$C$8</f>
        <v>31. jan 15</v>
      </c>
      <c r="L3" s="21" t="str">
        <f>Forside!$C$9</f>
        <v>15. feb 15</v>
      </c>
      <c r="M3" s="21" t="str">
        <f>Forside!$C$10</f>
        <v>22. mars 15</v>
      </c>
      <c r="N3" s="22"/>
      <c r="O3" s="29"/>
      <c r="P3" s="29"/>
      <c r="Q3" s="21" t="str">
        <f>Forside!$C$4</f>
        <v>13. des 14</v>
      </c>
      <c r="R3" s="21" t="str">
        <f>Forside!$C$5</f>
        <v>14. des 14</v>
      </c>
      <c r="S3" s="21" t="str">
        <f>Forside!$C$6</f>
        <v>10. jan 15</v>
      </c>
      <c r="T3" s="21" t="str">
        <f>Forside!$C$7</f>
        <v>24. jan 15</v>
      </c>
      <c r="U3" s="21" t="str">
        <f>Forside!$C$8</f>
        <v>31. jan 15</v>
      </c>
      <c r="V3" s="21" t="str">
        <f>Forside!$C$9</f>
        <v>15. feb 15</v>
      </c>
      <c r="W3" s="21" t="str">
        <f>Forside!$C$10</f>
        <v>22. mars 15</v>
      </c>
      <c r="X3" s="19"/>
      <c r="Y3" s="19"/>
      <c r="AA3">
        <f>COUNTIF(AA6:AA46,"&gt;0")</f>
        <v>2</v>
      </c>
    </row>
    <row r="4" spans="1:27" ht="8.25" customHeight="1">
      <c r="A4" s="58"/>
      <c r="B4" s="6"/>
      <c r="C4" s="6"/>
      <c r="D4" s="23"/>
      <c r="E4" s="24"/>
      <c r="F4" s="24"/>
      <c r="G4" s="25" t="str">
        <f>Forside!$H$4</f>
        <v>Sprint</v>
      </c>
      <c r="H4" s="25" t="str">
        <f>Forside!$H$5</f>
        <v>Sprint</v>
      </c>
      <c r="I4" s="25" t="str">
        <f>Forside!$H$6</f>
        <v>Sprint</v>
      </c>
      <c r="J4" s="25" t="str">
        <f>Forside!$H$7</f>
        <v>Normal</v>
      </c>
      <c r="K4" s="25" t="str">
        <f>Forside!$H$8</f>
        <v>Normal</v>
      </c>
      <c r="L4" s="25" t="str">
        <f>Forside!$H$9</f>
        <v>Sprint</v>
      </c>
      <c r="M4" s="25" t="str">
        <f>Forside!$H$10</f>
        <v>Fellesstart</v>
      </c>
      <c r="N4" s="26" t="s">
        <v>165</v>
      </c>
      <c r="O4" s="29"/>
      <c r="P4" s="29"/>
      <c r="Q4" s="25" t="str">
        <f>Forside!$H$4</f>
        <v>Sprint</v>
      </c>
      <c r="R4" s="25" t="str">
        <f>Forside!$H$5</f>
        <v>Sprint</v>
      </c>
      <c r="S4" s="25" t="str">
        <f>Forside!$H$6</f>
        <v>Sprint</v>
      </c>
      <c r="T4" s="25" t="str">
        <f>Forside!$H$7</f>
        <v>Normal</v>
      </c>
      <c r="U4" s="25" t="str">
        <f>Forside!$H$8</f>
        <v>Normal</v>
      </c>
      <c r="V4" s="25" t="str">
        <f>Forside!$H$9</f>
        <v>Sprint</v>
      </c>
      <c r="W4" s="25" t="str">
        <f>Forside!$H$10</f>
        <v>Fellesstart</v>
      </c>
      <c r="X4" s="19"/>
      <c r="Y4" s="19"/>
      <c r="AA4" s="53"/>
    </row>
    <row r="5" spans="1:27" s="38" customFormat="1" ht="10">
      <c r="A5" s="59" t="s">
        <v>166</v>
      </c>
      <c r="B5" s="42" t="s">
        <v>167</v>
      </c>
      <c r="C5" s="42" t="s">
        <v>31</v>
      </c>
      <c r="D5" s="78" t="s">
        <v>13</v>
      </c>
      <c r="E5" s="79" t="s">
        <v>14</v>
      </c>
      <c r="F5" s="79" t="s">
        <v>15</v>
      </c>
      <c r="G5" s="78" t="str">
        <f>Forside!$D$4</f>
        <v>Oppdal</v>
      </c>
      <c r="H5" s="78" t="str">
        <f>Forside!$D$5</f>
        <v>Meråker</v>
      </c>
      <c r="I5" s="78" t="str">
        <f>Forside!$D$6</f>
        <v>Saupstad</v>
      </c>
      <c r="J5" s="78" t="str">
        <f>Forside!$D$7</f>
        <v>Oppdal</v>
      </c>
      <c r="K5" s="78" t="str">
        <f>Forside!$D$8</f>
        <v>Nilsbyen</v>
      </c>
      <c r="L5" s="78" t="str">
        <f>Forside!$D$9</f>
        <v>Steinkjer</v>
      </c>
      <c r="M5" s="78" t="str">
        <f>Forside!$D$10</f>
        <v>Hauka</v>
      </c>
      <c r="N5" s="41" t="s">
        <v>169</v>
      </c>
      <c r="O5" s="44" t="s">
        <v>170</v>
      </c>
      <c r="P5" s="45" t="s">
        <v>170</v>
      </c>
      <c r="Q5" s="78" t="str">
        <f>Forside!$D$4</f>
        <v>Oppdal</v>
      </c>
      <c r="R5" s="78" t="str">
        <f>Forside!$D$5</f>
        <v>Meråker</v>
      </c>
      <c r="S5" s="78" t="str">
        <f>Forside!$D$6</f>
        <v>Saupstad</v>
      </c>
      <c r="T5" s="78" t="str">
        <f>Forside!$D$7</f>
        <v>Oppdal</v>
      </c>
      <c r="U5" s="78" t="str">
        <f>Forside!$D$8</f>
        <v>Nilsbyen</v>
      </c>
      <c r="V5" s="78" t="str">
        <f>Forside!$D$9</f>
        <v>Steinkjer</v>
      </c>
      <c r="W5" s="78" t="str">
        <f>Forside!$D$10</f>
        <v>Hauka</v>
      </c>
      <c r="X5" s="46" t="s">
        <v>170</v>
      </c>
      <c r="Y5" s="46" t="s">
        <v>170</v>
      </c>
    </row>
    <row r="6" spans="1:27" s="38" customFormat="1" ht="11.25" customHeight="1">
      <c r="A6" s="137">
        <v>1</v>
      </c>
      <c r="B6" s="38" t="s">
        <v>215</v>
      </c>
      <c r="C6" s="38" t="s">
        <v>171</v>
      </c>
      <c r="D6" s="20">
        <f>COUNTIF((G6:M6),"&gt;0")</f>
        <v>6</v>
      </c>
      <c r="E6" s="36">
        <f>G6+H6+I6+J6+K6+L6+M6+O6+P6+N6</f>
        <v>458</v>
      </c>
      <c r="F6" s="36">
        <f>Q6+R6+S6+T6+U6+V6+W6+X6+Y6</f>
        <v>33</v>
      </c>
      <c r="G6" s="36">
        <v>100</v>
      </c>
      <c r="H6" s="36">
        <v>80</v>
      </c>
      <c r="I6" s="36">
        <v>100</v>
      </c>
      <c r="J6" s="36">
        <v>80</v>
      </c>
      <c r="K6" s="36">
        <v>0</v>
      </c>
      <c r="L6" s="36">
        <v>80</v>
      </c>
      <c r="M6" s="36">
        <v>80</v>
      </c>
      <c r="N6" s="47">
        <v>18</v>
      </c>
      <c r="O6" s="33">
        <f>0 - (SMALL((G6:M6),1))</f>
        <v>0</v>
      </c>
      <c r="P6" s="33">
        <f>0 - (SMALL((G6:M6),2))</f>
        <v>-80</v>
      </c>
      <c r="Q6" s="48">
        <v>6</v>
      </c>
      <c r="R6" s="48">
        <v>6</v>
      </c>
      <c r="S6" s="48">
        <v>4</v>
      </c>
      <c r="T6" s="48">
        <v>6</v>
      </c>
      <c r="U6" s="48">
        <v>0</v>
      </c>
      <c r="V6" s="48">
        <v>8</v>
      </c>
      <c r="W6" s="48">
        <v>7</v>
      </c>
      <c r="X6" s="30">
        <f>0 - (SMALL((Q6:W6),1))</f>
        <v>0</v>
      </c>
      <c r="Y6" s="30">
        <f>0 - (SMALL((Q6:W6),2))</f>
        <v>-4</v>
      </c>
      <c r="AA6" s="38">
        <f>COUNTIF(Q6:W6,"=10")</f>
        <v>0</v>
      </c>
    </row>
    <row r="7" spans="1:27" s="38" customFormat="1" ht="11.25" customHeight="1">
      <c r="A7" s="134">
        <v>2</v>
      </c>
      <c r="B7" s="38" t="s">
        <v>220</v>
      </c>
      <c r="C7" s="38" t="s">
        <v>26</v>
      </c>
      <c r="D7" s="20">
        <f>COUNTIF((G7:M7),"&gt;0")</f>
        <v>6</v>
      </c>
      <c r="E7" s="36">
        <f>G7+H7+I7+J7+K7+L7+M7+O7+P7+N7</f>
        <v>370</v>
      </c>
      <c r="F7" s="36">
        <f>Q7+R7+S7+T7+U7+V7+W7+X7+Y7</f>
        <v>40</v>
      </c>
      <c r="G7" s="36">
        <v>40</v>
      </c>
      <c r="H7" s="36">
        <v>50</v>
      </c>
      <c r="I7" s="36">
        <v>80</v>
      </c>
      <c r="J7" s="36">
        <v>40</v>
      </c>
      <c r="K7" s="36">
        <v>0</v>
      </c>
      <c r="L7" s="36">
        <v>80</v>
      </c>
      <c r="M7" s="36">
        <v>100</v>
      </c>
      <c r="N7" s="47">
        <v>20</v>
      </c>
      <c r="O7" s="33">
        <f>0 - (SMALL((G7:M7),1))</f>
        <v>0</v>
      </c>
      <c r="P7" s="33">
        <f>0 - (SMALL((G7:M7),2))</f>
        <v>-40</v>
      </c>
      <c r="Q7" s="49">
        <v>7</v>
      </c>
      <c r="R7" s="48">
        <v>7</v>
      </c>
      <c r="S7" s="48">
        <v>7</v>
      </c>
      <c r="T7" s="48">
        <v>7</v>
      </c>
      <c r="U7" s="48">
        <v>0</v>
      </c>
      <c r="V7" s="48">
        <v>9</v>
      </c>
      <c r="W7" s="48">
        <v>10</v>
      </c>
      <c r="X7" s="30">
        <f>0 - (SMALL((Q7:W7),1))</f>
        <v>0</v>
      </c>
      <c r="Y7" s="30">
        <f>0 - (SMALL((Q7:W7),2))</f>
        <v>-7</v>
      </c>
      <c r="AA7" s="38">
        <f t="shared" ref="AA7:AA46" si="0">COUNTIF(Q7:W7,"=10")</f>
        <v>1</v>
      </c>
    </row>
    <row r="8" spans="1:27" s="38" customFormat="1" ht="11.25" customHeight="1">
      <c r="A8" s="55">
        <v>3</v>
      </c>
      <c r="B8" s="38" t="s">
        <v>219</v>
      </c>
      <c r="C8" s="38" t="s">
        <v>160</v>
      </c>
      <c r="D8" s="20">
        <f>COUNTIF((G8:M8),"&gt;0")</f>
        <v>5</v>
      </c>
      <c r="E8" s="36">
        <f>G8+H8+I8+J8+K8+L8+M8+O8+P8+N8</f>
        <v>355</v>
      </c>
      <c r="F8" s="36">
        <f>Q8+R8+S8+T8+U8+V8+W8+X8+Y8</f>
        <v>39</v>
      </c>
      <c r="G8" s="36">
        <v>45</v>
      </c>
      <c r="H8" s="36">
        <v>100</v>
      </c>
      <c r="I8" s="36">
        <v>60</v>
      </c>
      <c r="J8" s="36">
        <v>100</v>
      </c>
      <c r="K8" s="36">
        <v>0</v>
      </c>
      <c r="L8" s="36">
        <v>50</v>
      </c>
      <c r="M8" s="36">
        <v>0</v>
      </c>
      <c r="N8" s="47">
        <v>0</v>
      </c>
      <c r="O8" s="33">
        <f>0 - (SMALL((G8:M8),1))</f>
        <v>0</v>
      </c>
      <c r="P8" s="33">
        <f>0 - (SMALL((G8:M8),2))</f>
        <v>0</v>
      </c>
      <c r="Q8" s="48">
        <v>6</v>
      </c>
      <c r="R8" s="48">
        <v>9</v>
      </c>
      <c r="S8" s="48">
        <v>6</v>
      </c>
      <c r="T8" s="48">
        <v>9</v>
      </c>
      <c r="U8" s="48">
        <v>0</v>
      </c>
      <c r="V8" s="48">
        <v>9</v>
      </c>
      <c r="W8" s="48">
        <v>0</v>
      </c>
      <c r="X8" s="30">
        <f>0 - (SMALL((Q8:W8),1))</f>
        <v>0</v>
      </c>
      <c r="Y8" s="30">
        <f>0 - (SMALL((Q8:W8),2))</f>
        <v>0</v>
      </c>
      <c r="AA8" s="38">
        <f t="shared" si="0"/>
        <v>0</v>
      </c>
    </row>
    <row r="9" spans="1:27" s="38" customFormat="1" ht="11.25" customHeight="1">
      <c r="A9" s="55">
        <v>4</v>
      </c>
      <c r="B9" s="38" t="s">
        <v>226</v>
      </c>
      <c r="C9" s="38" t="s">
        <v>171</v>
      </c>
      <c r="D9" s="20">
        <f>COUNTIF((G9:M9),"&gt;0")</f>
        <v>5</v>
      </c>
      <c r="E9" s="36">
        <f>G9+H9+I9+J9+K9+L9+M9+O9+P9+N9</f>
        <v>238</v>
      </c>
      <c r="F9" s="36">
        <f>Q9+R9+S9+T9+U9+V9+W9+X9+Y9</f>
        <v>31</v>
      </c>
      <c r="G9" s="39">
        <v>22</v>
      </c>
      <c r="H9" s="36">
        <v>26</v>
      </c>
      <c r="I9" s="36">
        <v>0</v>
      </c>
      <c r="J9" s="36">
        <v>45</v>
      </c>
      <c r="K9" s="36">
        <v>0</v>
      </c>
      <c r="L9" s="36">
        <v>100</v>
      </c>
      <c r="M9" s="36">
        <v>36</v>
      </c>
      <c r="N9" s="47">
        <v>9</v>
      </c>
      <c r="O9" s="33">
        <f>0 - (SMALL((G9:M9),1))</f>
        <v>0</v>
      </c>
      <c r="P9" s="33">
        <f>0 - (SMALL((G9:M9),2))</f>
        <v>0</v>
      </c>
      <c r="Q9" s="48">
        <v>5</v>
      </c>
      <c r="R9" s="48">
        <v>4</v>
      </c>
      <c r="S9" s="48">
        <v>0</v>
      </c>
      <c r="T9" s="48">
        <v>7</v>
      </c>
      <c r="U9" s="48">
        <v>0</v>
      </c>
      <c r="V9" s="48">
        <v>9</v>
      </c>
      <c r="W9" s="48">
        <v>6</v>
      </c>
      <c r="X9" s="30">
        <f>0 - (SMALL((Q9:W9),1))</f>
        <v>0</v>
      </c>
      <c r="Y9" s="30">
        <f>0 - (SMALL((Q9:W9),2))</f>
        <v>0</v>
      </c>
      <c r="AA9" s="38">
        <f t="shared" si="0"/>
        <v>0</v>
      </c>
    </row>
    <row r="10" spans="1:27" s="38" customFormat="1" ht="11.25" customHeight="1">
      <c r="A10" s="55">
        <v>5</v>
      </c>
      <c r="B10" s="38" t="s">
        <v>216</v>
      </c>
      <c r="C10" s="38" t="s">
        <v>149</v>
      </c>
      <c r="D10" s="20">
        <f>COUNTIF((G10:M10),"&gt;0")</f>
        <v>7</v>
      </c>
      <c r="E10" s="36">
        <f>G10+H10+I10+J10+K10+L10+M10+O10+P10+N10</f>
        <v>234</v>
      </c>
      <c r="F10" s="36">
        <f>Q10+R10+S10+T10+U10+V10+W10+X10+Y10</f>
        <v>35</v>
      </c>
      <c r="G10" s="36">
        <v>80</v>
      </c>
      <c r="H10" s="36">
        <v>36</v>
      </c>
      <c r="I10" s="36">
        <v>16</v>
      </c>
      <c r="J10" s="36">
        <v>26</v>
      </c>
      <c r="K10" s="36">
        <v>36</v>
      </c>
      <c r="L10" s="36">
        <v>32</v>
      </c>
      <c r="M10" s="36">
        <v>40</v>
      </c>
      <c r="N10" s="47">
        <v>10</v>
      </c>
      <c r="O10" s="33">
        <f>0 - (SMALL((G10:M10),1))</f>
        <v>-16</v>
      </c>
      <c r="P10" s="33">
        <f>0 - (SMALL((G10:M10),2))</f>
        <v>-26</v>
      </c>
      <c r="Q10" s="48">
        <v>7</v>
      </c>
      <c r="R10" s="48">
        <v>7</v>
      </c>
      <c r="S10" s="48">
        <v>4</v>
      </c>
      <c r="T10" s="48">
        <v>6</v>
      </c>
      <c r="U10" s="48">
        <v>5</v>
      </c>
      <c r="V10" s="48">
        <v>6</v>
      </c>
      <c r="W10" s="48">
        <v>9</v>
      </c>
      <c r="X10" s="30">
        <f>0 - (SMALL((Q10:W10),1))</f>
        <v>-4</v>
      </c>
      <c r="Y10" s="30">
        <f>0 - (SMALL((Q10:W10),2))</f>
        <v>-5</v>
      </c>
      <c r="AA10" s="38">
        <f t="shared" si="0"/>
        <v>0</v>
      </c>
    </row>
    <row r="11" spans="1:27" s="38" customFormat="1" ht="11.25" customHeight="1">
      <c r="A11" s="55">
        <v>6</v>
      </c>
      <c r="B11" s="35" t="s">
        <v>531</v>
      </c>
      <c r="C11" s="35" t="s">
        <v>532</v>
      </c>
      <c r="D11" s="43">
        <f>COUNTIF((G11:M11),"&gt;0")</f>
        <v>6</v>
      </c>
      <c r="E11" s="36">
        <f>G11+H11+I11+J11+K11+L11+M11+O11+P11+N11</f>
        <v>219</v>
      </c>
      <c r="F11" s="36">
        <f>Q11+R11+S11+T11+U11+V11+W11+X11+Y11</f>
        <v>29</v>
      </c>
      <c r="G11" s="39">
        <v>0</v>
      </c>
      <c r="H11" s="36">
        <v>50</v>
      </c>
      <c r="I11" s="36">
        <v>18</v>
      </c>
      <c r="J11" s="36">
        <v>50</v>
      </c>
      <c r="K11" s="36">
        <v>50</v>
      </c>
      <c r="L11" s="36">
        <v>29</v>
      </c>
      <c r="M11" s="36">
        <v>32</v>
      </c>
      <c r="N11" s="47">
        <v>8</v>
      </c>
      <c r="O11" s="33">
        <f>0 - (SMALL((G11:M11),1))</f>
        <v>0</v>
      </c>
      <c r="P11" s="33">
        <f>0 - (SMALL((G11:M11),2))</f>
        <v>-18</v>
      </c>
      <c r="Q11" s="48">
        <v>0</v>
      </c>
      <c r="R11" s="48">
        <v>7</v>
      </c>
      <c r="S11" s="48">
        <v>4</v>
      </c>
      <c r="T11" s="48">
        <v>7</v>
      </c>
      <c r="U11" s="48">
        <v>6</v>
      </c>
      <c r="V11" s="48">
        <v>5</v>
      </c>
      <c r="W11" s="48">
        <v>4</v>
      </c>
      <c r="X11" s="30">
        <f>0 - (SMALL((Q11:W11),1))</f>
        <v>0</v>
      </c>
      <c r="Y11" s="30">
        <f>0 - (SMALL((Q11:W11),2))</f>
        <v>-4</v>
      </c>
      <c r="AA11" s="38">
        <f t="shared" si="0"/>
        <v>0</v>
      </c>
    </row>
    <row r="12" spans="1:27" s="38" customFormat="1" ht="11.25" customHeight="1">
      <c r="A12" s="55">
        <v>7</v>
      </c>
      <c r="B12" s="38" t="s">
        <v>224</v>
      </c>
      <c r="C12" s="38" t="s">
        <v>153</v>
      </c>
      <c r="D12" s="43">
        <f>COUNTIF((G12:M12),"&gt;0")</f>
        <v>5</v>
      </c>
      <c r="E12" s="36">
        <f>G12+H12+I12+J12+K12+L12+M12+O12+P12+N12</f>
        <v>210</v>
      </c>
      <c r="F12" s="36">
        <f>Q12+R12+S12+T12+U12+V12+W12+X12+Y12</f>
        <v>33</v>
      </c>
      <c r="G12" s="39">
        <v>26</v>
      </c>
      <c r="H12" s="36">
        <v>18</v>
      </c>
      <c r="I12" s="36">
        <v>0</v>
      </c>
      <c r="J12" s="36">
        <v>0</v>
      </c>
      <c r="K12" s="36">
        <v>100</v>
      </c>
      <c r="L12" s="36">
        <v>40</v>
      </c>
      <c r="M12" s="36">
        <v>22</v>
      </c>
      <c r="N12" s="47">
        <v>4</v>
      </c>
      <c r="O12" s="33">
        <f>0 - (SMALL((G12:M12),1))</f>
        <v>0</v>
      </c>
      <c r="P12" s="33">
        <f>0 - (SMALL((G12:M12),2))</f>
        <v>0</v>
      </c>
      <c r="Q12" s="48">
        <v>0</v>
      </c>
      <c r="R12" s="48">
        <v>7</v>
      </c>
      <c r="S12" s="48">
        <v>7</v>
      </c>
      <c r="T12" s="48">
        <v>0</v>
      </c>
      <c r="U12" s="48">
        <v>9</v>
      </c>
      <c r="V12" s="48">
        <v>7</v>
      </c>
      <c r="W12" s="48">
        <v>3</v>
      </c>
      <c r="X12" s="30">
        <f>0 - (SMALL((Q12:W12),1))</f>
        <v>0</v>
      </c>
      <c r="Y12" s="30">
        <f>0 - (SMALL((Q12:W12),2))</f>
        <v>0</v>
      </c>
      <c r="AA12" s="38">
        <f t="shared" si="0"/>
        <v>0</v>
      </c>
    </row>
    <row r="13" spans="1:27" s="38" customFormat="1" ht="11.25" customHeight="1">
      <c r="A13" s="55">
        <v>8</v>
      </c>
      <c r="B13" s="35" t="s">
        <v>535</v>
      </c>
      <c r="C13" s="35" t="s">
        <v>146</v>
      </c>
      <c r="D13" s="43">
        <f>COUNTIF((G13:M13),"&gt;0")</f>
        <v>4</v>
      </c>
      <c r="E13" s="36">
        <f>G13+H13+I13+J13+K13+L13+M13+O13+P13+N13</f>
        <v>180</v>
      </c>
      <c r="F13" s="36">
        <f>Q13+R13+S13+T13+U13+V13+W13+X13+Y13</f>
        <v>13</v>
      </c>
      <c r="G13" s="39">
        <v>0</v>
      </c>
      <c r="H13" s="36">
        <v>22</v>
      </c>
      <c r="I13" s="36">
        <v>22</v>
      </c>
      <c r="J13" s="36">
        <v>60</v>
      </c>
      <c r="K13" s="36">
        <v>0</v>
      </c>
      <c r="L13" s="36">
        <v>0</v>
      </c>
      <c r="M13" s="36">
        <v>60</v>
      </c>
      <c r="N13" s="47">
        <v>16</v>
      </c>
      <c r="O13" s="33">
        <f>0 - (SMALL((G13:M13),1))</f>
        <v>0</v>
      </c>
      <c r="P13" s="33">
        <f>0 - (SMALL((G13:M13),2))</f>
        <v>0</v>
      </c>
      <c r="Q13" s="48">
        <v>0</v>
      </c>
      <c r="R13" s="48">
        <v>3</v>
      </c>
      <c r="S13" s="48">
        <v>3</v>
      </c>
      <c r="T13" s="48">
        <v>7</v>
      </c>
      <c r="U13" s="48">
        <v>0</v>
      </c>
      <c r="V13" s="48">
        <v>0</v>
      </c>
      <c r="W13" s="48">
        <v>0</v>
      </c>
      <c r="X13" s="30">
        <f>0 - (SMALL((Q13:W13),1))</f>
        <v>0</v>
      </c>
      <c r="Y13" s="30">
        <f>0 - (SMALL((Q13:W13),2))</f>
        <v>0</v>
      </c>
      <c r="AA13" s="38">
        <f t="shared" si="0"/>
        <v>0</v>
      </c>
    </row>
    <row r="14" spans="1:27" s="38" customFormat="1" ht="11.25" customHeight="1">
      <c r="A14" s="55">
        <v>9</v>
      </c>
      <c r="B14" s="38" t="s">
        <v>528</v>
      </c>
      <c r="C14" s="38" t="s">
        <v>151</v>
      </c>
      <c r="D14" s="20">
        <f>COUNTIF((G14:M14),"&gt;0")</f>
        <v>5</v>
      </c>
      <c r="E14" s="36">
        <f>G14+H14+I14+J14+K14+L14+M14+O14+P14+N14</f>
        <v>166</v>
      </c>
      <c r="F14" s="36">
        <f>Q14+R14+S14+T14+U14+V14+W14+X14+Y14</f>
        <v>35</v>
      </c>
      <c r="G14" s="36">
        <v>14</v>
      </c>
      <c r="H14" s="36">
        <v>0</v>
      </c>
      <c r="I14" s="36">
        <v>14</v>
      </c>
      <c r="J14" s="36">
        <v>29</v>
      </c>
      <c r="K14" s="36">
        <v>80</v>
      </c>
      <c r="L14" s="36">
        <v>0</v>
      </c>
      <c r="M14" s="36">
        <v>24</v>
      </c>
      <c r="N14" s="47">
        <v>5</v>
      </c>
      <c r="O14" s="33">
        <f>0 - (SMALL((G14:M14),1))</f>
        <v>0</v>
      </c>
      <c r="P14" s="33">
        <f>0 - (SMALL((G14:M14),2))</f>
        <v>0</v>
      </c>
      <c r="Q14" s="49">
        <v>4</v>
      </c>
      <c r="R14" s="48">
        <v>0</v>
      </c>
      <c r="S14" s="48">
        <v>6</v>
      </c>
      <c r="T14" s="48">
        <v>9</v>
      </c>
      <c r="U14" s="48">
        <v>9</v>
      </c>
      <c r="V14" s="48">
        <v>0</v>
      </c>
      <c r="W14" s="48">
        <v>7</v>
      </c>
      <c r="X14" s="30">
        <f>0 - (SMALL((Q14:W14),1))</f>
        <v>0</v>
      </c>
      <c r="Y14" s="30">
        <f>0 - (SMALL((Q14:W14),2))</f>
        <v>0</v>
      </c>
      <c r="AA14" s="38">
        <f t="shared" si="0"/>
        <v>0</v>
      </c>
    </row>
    <row r="15" spans="1:27" s="38" customFormat="1" ht="11.25" customHeight="1">
      <c r="A15" s="55">
        <v>10</v>
      </c>
      <c r="B15" s="38" t="s">
        <v>524</v>
      </c>
      <c r="C15" s="38" t="s">
        <v>151</v>
      </c>
      <c r="D15" s="43">
        <f>COUNTIF((G15:M15),"&gt;0")</f>
        <v>5</v>
      </c>
      <c r="E15" s="36">
        <f>G15+H15+I15+J15+K15+L15+M15+O15+P15+N15</f>
        <v>159</v>
      </c>
      <c r="F15" s="36">
        <f>Q15+R15+S15+T15+U15+V15+W15+X15+Y15</f>
        <v>28</v>
      </c>
      <c r="G15" s="39">
        <v>20</v>
      </c>
      <c r="H15" s="36">
        <v>29</v>
      </c>
      <c r="I15" s="36">
        <v>29</v>
      </c>
      <c r="J15" s="36">
        <v>0</v>
      </c>
      <c r="K15" s="36">
        <v>0</v>
      </c>
      <c r="L15" s="36">
        <v>24</v>
      </c>
      <c r="M15" s="36">
        <v>45</v>
      </c>
      <c r="N15" s="47">
        <v>12</v>
      </c>
      <c r="O15" s="33">
        <f>0 - (SMALL((G15:M15),1))</f>
        <v>0</v>
      </c>
      <c r="P15" s="33">
        <f>0 - (SMALL((G15:M15),2))</f>
        <v>0</v>
      </c>
      <c r="Q15" s="48">
        <v>0</v>
      </c>
      <c r="R15" s="48">
        <v>7</v>
      </c>
      <c r="S15" s="48">
        <v>7</v>
      </c>
      <c r="T15" s="48">
        <v>0</v>
      </c>
      <c r="U15" s="48">
        <v>0</v>
      </c>
      <c r="V15" s="48">
        <v>6</v>
      </c>
      <c r="W15" s="48">
        <v>8</v>
      </c>
      <c r="X15" s="30">
        <f>0 - (SMALL((Q15:W15),1))</f>
        <v>0</v>
      </c>
      <c r="Y15" s="30">
        <f>0 - (SMALL((Q15:W15),2))</f>
        <v>0</v>
      </c>
      <c r="AA15" s="38">
        <f t="shared" si="0"/>
        <v>0</v>
      </c>
    </row>
    <row r="16" spans="1:27" s="38" customFormat="1" ht="11.25" customHeight="1">
      <c r="A16" s="55">
        <v>11</v>
      </c>
      <c r="B16" s="38" t="s">
        <v>225</v>
      </c>
      <c r="C16" s="38" t="s">
        <v>146</v>
      </c>
      <c r="D16" s="20">
        <f>COUNTIF((G16:M16),"&gt;0")</f>
        <v>4</v>
      </c>
      <c r="E16" s="36">
        <f>G16+H16+I16+J16+K16+L16+M16+O16+P16+N16</f>
        <v>146</v>
      </c>
      <c r="F16" s="36">
        <f>Q16+R16+S16+T16+U16+V16+W16+X16+Y16</f>
        <v>29</v>
      </c>
      <c r="G16" s="36">
        <v>24</v>
      </c>
      <c r="H16" s="36">
        <v>40</v>
      </c>
      <c r="I16" s="36">
        <v>50</v>
      </c>
      <c r="J16" s="36">
        <v>32</v>
      </c>
      <c r="K16" s="36">
        <v>0</v>
      </c>
      <c r="L16" s="36">
        <v>0</v>
      </c>
      <c r="M16" s="36">
        <v>0</v>
      </c>
      <c r="N16" s="47">
        <v>0</v>
      </c>
      <c r="O16" s="33">
        <f>0 - (SMALL((G16:M16),1))</f>
        <v>0</v>
      </c>
      <c r="P16" s="33">
        <f>0 - (SMALL((G16:M16),2))</f>
        <v>0</v>
      </c>
      <c r="Q16" s="48">
        <v>7</v>
      </c>
      <c r="R16" s="48">
        <v>8</v>
      </c>
      <c r="S16" s="48">
        <v>7</v>
      </c>
      <c r="T16" s="48">
        <v>7</v>
      </c>
      <c r="U16" s="48">
        <v>0</v>
      </c>
      <c r="V16" s="48">
        <v>0</v>
      </c>
      <c r="W16" s="48">
        <v>0</v>
      </c>
      <c r="X16" s="30">
        <f>0 - (SMALL((Q16:W16),1))</f>
        <v>0</v>
      </c>
      <c r="Y16" s="30">
        <f>0 - (SMALL((Q16:W16),2))</f>
        <v>0</v>
      </c>
      <c r="AA16" s="38">
        <f t="shared" si="0"/>
        <v>0</v>
      </c>
    </row>
    <row r="17" spans="1:27" s="38" customFormat="1" ht="11.25" customHeight="1">
      <c r="A17" s="55">
        <v>12</v>
      </c>
      <c r="B17" s="35" t="s">
        <v>377</v>
      </c>
      <c r="C17" s="35" t="s">
        <v>154</v>
      </c>
      <c r="D17" s="43">
        <f>COUNTIF((G17:M17),"&gt;0")</f>
        <v>4</v>
      </c>
      <c r="E17" s="36">
        <f>G17+H17+I17+J17+K17+L17+M17+O17+P17+N17</f>
        <v>145</v>
      </c>
      <c r="F17" s="36">
        <f>Q17+R17+S17+T17+U17+V17+W17+X17+Y17</f>
        <v>36</v>
      </c>
      <c r="G17" s="39">
        <v>0</v>
      </c>
      <c r="H17" s="36">
        <v>14</v>
      </c>
      <c r="I17" s="36">
        <v>26</v>
      </c>
      <c r="J17" s="36">
        <v>0</v>
      </c>
      <c r="K17" s="36">
        <v>60</v>
      </c>
      <c r="L17" s="36">
        <v>45</v>
      </c>
      <c r="M17" s="36">
        <v>0</v>
      </c>
      <c r="N17" s="47">
        <v>0</v>
      </c>
      <c r="O17" s="33">
        <f>0 - (SMALL((G17:M17),1))</f>
        <v>0</v>
      </c>
      <c r="P17" s="33">
        <f>0 - (SMALL((G17:M17),2))</f>
        <v>0</v>
      </c>
      <c r="Q17" s="48">
        <v>0</v>
      </c>
      <c r="R17" s="48">
        <v>7</v>
      </c>
      <c r="S17" s="48">
        <v>7</v>
      </c>
      <c r="T17" s="48">
        <v>0</v>
      </c>
      <c r="U17" s="36">
        <v>6</v>
      </c>
      <c r="V17" s="36">
        <v>8</v>
      </c>
      <c r="W17" s="36">
        <v>8</v>
      </c>
      <c r="X17" s="30">
        <f>0 - (SMALL((Q17:W17),1))</f>
        <v>0</v>
      </c>
      <c r="Y17" s="30">
        <f>0 - (SMALL((Q17:W17),2))</f>
        <v>0</v>
      </c>
      <c r="AA17" s="38">
        <f t="shared" si="0"/>
        <v>0</v>
      </c>
    </row>
    <row r="18" spans="1:27" s="38" customFormat="1" ht="11.25" customHeight="1">
      <c r="A18" s="55">
        <v>13</v>
      </c>
      <c r="B18" s="35" t="s">
        <v>483</v>
      </c>
      <c r="C18" s="35" t="s">
        <v>153</v>
      </c>
      <c r="D18" s="43">
        <f>COUNTIF((G18:M18),"&gt;0")</f>
        <v>5</v>
      </c>
      <c r="E18" s="36">
        <f>G18+H18+I18+J18+K18+L18+M18+O18+P18+N18</f>
        <v>132</v>
      </c>
      <c r="F18" s="36">
        <f>Q18+R18+S18+T18+U18+V18+W18+X18+Y18</f>
        <v>28</v>
      </c>
      <c r="G18" s="36">
        <v>0</v>
      </c>
      <c r="H18" s="36">
        <v>0</v>
      </c>
      <c r="I18" s="36">
        <v>12</v>
      </c>
      <c r="J18" s="36">
        <v>24</v>
      </c>
      <c r="K18" s="36">
        <v>40</v>
      </c>
      <c r="L18" s="36">
        <v>20</v>
      </c>
      <c r="M18" s="36">
        <v>29</v>
      </c>
      <c r="N18" s="47">
        <v>7</v>
      </c>
      <c r="O18" s="33">
        <f>0 - (SMALL((G18:M18),1))</f>
        <v>0</v>
      </c>
      <c r="P18" s="33">
        <f>0 - (SMALL((G18:M18),2))</f>
        <v>0</v>
      </c>
      <c r="Q18" s="48">
        <v>0</v>
      </c>
      <c r="R18" s="48">
        <v>0</v>
      </c>
      <c r="S18" s="48">
        <v>4</v>
      </c>
      <c r="T18" s="48">
        <v>8</v>
      </c>
      <c r="U18" s="48">
        <v>6</v>
      </c>
      <c r="V18" s="48">
        <v>5</v>
      </c>
      <c r="W18" s="48">
        <v>5</v>
      </c>
      <c r="X18" s="30">
        <f>0 - (SMALL((Q18:W18),1))</f>
        <v>0</v>
      </c>
      <c r="Y18" s="30">
        <f>0 - (SMALL((Q18:W18),2))</f>
        <v>0</v>
      </c>
      <c r="AA18" s="38">
        <f t="shared" si="0"/>
        <v>0</v>
      </c>
    </row>
    <row r="19" spans="1:27" s="38" customFormat="1" ht="11.25" customHeight="1">
      <c r="A19" s="55">
        <v>14</v>
      </c>
      <c r="B19" s="35" t="s">
        <v>376</v>
      </c>
      <c r="C19" s="35" t="s">
        <v>299</v>
      </c>
      <c r="D19" s="43">
        <f>COUNTIF((G19:M19),"&gt;0")</f>
        <v>4</v>
      </c>
      <c r="E19" s="36">
        <f>G19+H19+I19+J19+K19+L19+M19+O19+P19+N19</f>
        <v>120</v>
      </c>
      <c r="F19" s="36">
        <f>Q19+R19+S19+T19+U19+V19+W19+X19+Y19</f>
        <v>22</v>
      </c>
      <c r="G19" s="39">
        <v>0</v>
      </c>
      <c r="H19" s="36">
        <v>16</v>
      </c>
      <c r="I19" s="36">
        <v>50</v>
      </c>
      <c r="J19" s="36">
        <v>18</v>
      </c>
      <c r="K19" s="36">
        <v>0</v>
      </c>
      <c r="L19" s="36">
        <v>36</v>
      </c>
      <c r="M19" s="36">
        <v>0</v>
      </c>
      <c r="N19" s="47">
        <v>0</v>
      </c>
      <c r="O19" s="33">
        <f>0 - (SMALL((G19:M19),1))</f>
        <v>0</v>
      </c>
      <c r="P19" s="33">
        <f>0 - (SMALL((G19:M19),2))</f>
        <v>0</v>
      </c>
      <c r="Q19" s="48">
        <v>0</v>
      </c>
      <c r="R19" s="48">
        <v>4</v>
      </c>
      <c r="S19" s="48">
        <v>7</v>
      </c>
      <c r="T19" s="48">
        <v>4</v>
      </c>
      <c r="U19" s="48">
        <v>0</v>
      </c>
      <c r="V19" s="48">
        <v>7</v>
      </c>
      <c r="W19" s="48">
        <v>0</v>
      </c>
      <c r="X19" s="30">
        <f>0 - (SMALL((Q19:W19),1))</f>
        <v>0</v>
      </c>
      <c r="Y19" s="30">
        <f>0 - (SMALL((Q19:W19),2))</f>
        <v>0</v>
      </c>
      <c r="AA19" s="38">
        <f t="shared" si="0"/>
        <v>0</v>
      </c>
    </row>
    <row r="20" spans="1:27" s="38" customFormat="1" ht="11.25" customHeight="1">
      <c r="A20" s="55">
        <v>15</v>
      </c>
      <c r="B20" s="38" t="s">
        <v>529</v>
      </c>
      <c r="C20" s="38" t="s">
        <v>151</v>
      </c>
      <c r="D20" s="43">
        <f>COUNTIF((G20:M20),"&gt;0")</f>
        <v>7</v>
      </c>
      <c r="E20" s="36">
        <f>G20+H20+I20+J20+K20+L20+M20+O20+P20+N20</f>
        <v>118</v>
      </c>
      <c r="F20" s="36">
        <f>Q20+R20+S20+T20+U20+V20+W20+X20+Y20</f>
        <v>39</v>
      </c>
      <c r="G20" s="36">
        <v>13</v>
      </c>
      <c r="H20" s="36">
        <v>15</v>
      </c>
      <c r="I20" s="36">
        <v>11</v>
      </c>
      <c r="J20" s="36">
        <v>22</v>
      </c>
      <c r="K20" s="36">
        <v>32</v>
      </c>
      <c r="L20" s="36">
        <v>26</v>
      </c>
      <c r="M20" s="36">
        <v>20</v>
      </c>
      <c r="N20" s="47">
        <v>3</v>
      </c>
      <c r="O20" s="33">
        <f>0 - (SMALL((G20:M20),1))</f>
        <v>-11</v>
      </c>
      <c r="P20" s="33">
        <f>0 - (SMALL((G20:M20),2))</f>
        <v>-13</v>
      </c>
      <c r="Q20" s="48">
        <v>3</v>
      </c>
      <c r="R20" s="48">
        <v>7</v>
      </c>
      <c r="S20" s="48">
        <v>3</v>
      </c>
      <c r="T20" s="48">
        <v>9</v>
      </c>
      <c r="U20" s="48">
        <v>8</v>
      </c>
      <c r="V20" s="48">
        <v>8</v>
      </c>
      <c r="W20" s="48">
        <v>7</v>
      </c>
      <c r="X20" s="30">
        <f>0 - (SMALL((Q20:W20),1))</f>
        <v>-3</v>
      </c>
      <c r="Y20" s="30">
        <f>0 - (SMALL((Q20:W20),2))</f>
        <v>-3</v>
      </c>
      <c r="AA20" s="38">
        <f t="shared" si="0"/>
        <v>0</v>
      </c>
    </row>
    <row r="21" spans="1:27" s="38" customFormat="1" ht="11.25" customHeight="1">
      <c r="A21" s="55">
        <v>16</v>
      </c>
      <c r="B21" s="38" t="s">
        <v>222</v>
      </c>
      <c r="C21" s="38" t="s">
        <v>24</v>
      </c>
      <c r="D21" s="20">
        <f>COUNTIF((G21:M21),"&gt;0")</f>
        <v>3</v>
      </c>
      <c r="E21" s="36">
        <f>G21+H21+I21+J21+K21+L21+M21+O21+P21+N21</f>
        <v>116</v>
      </c>
      <c r="F21" s="36">
        <f>Q21+R21+S21+T21+U21+V21+W21+X21+Y21</f>
        <v>23</v>
      </c>
      <c r="G21" s="36">
        <v>32</v>
      </c>
      <c r="H21" s="36">
        <v>0</v>
      </c>
      <c r="I21" s="36">
        <v>20</v>
      </c>
      <c r="J21" s="36">
        <v>0</v>
      </c>
      <c r="K21" s="36">
        <v>0</v>
      </c>
      <c r="L21" s="36">
        <v>0</v>
      </c>
      <c r="M21" s="36">
        <v>50</v>
      </c>
      <c r="N21" s="47">
        <v>14</v>
      </c>
      <c r="O21" s="33">
        <f>0 - (SMALL((G21:M21),1))</f>
        <v>0</v>
      </c>
      <c r="P21" s="33">
        <f>0 - (SMALL((G21:M21),2))</f>
        <v>0</v>
      </c>
      <c r="Q21" s="48">
        <v>0</v>
      </c>
      <c r="R21" s="48">
        <v>7</v>
      </c>
      <c r="S21" s="48">
        <v>7</v>
      </c>
      <c r="T21" s="48">
        <v>0</v>
      </c>
      <c r="U21" s="48">
        <v>0</v>
      </c>
      <c r="V21" s="48">
        <v>0</v>
      </c>
      <c r="W21" s="48">
        <v>9</v>
      </c>
      <c r="X21" s="30">
        <f>0 - (SMALL((Q21:W21),1))</f>
        <v>0</v>
      </c>
      <c r="Y21" s="30">
        <f>0 - (SMALL((Q21:W21),2))</f>
        <v>0</v>
      </c>
      <c r="AA21" s="38">
        <f t="shared" si="0"/>
        <v>0</v>
      </c>
    </row>
    <row r="22" spans="1:27" s="38" customFormat="1" ht="11.25" customHeight="1">
      <c r="A22" s="55">
        <v>17</v>
      </c>
      <c r="B22" s="38" t="s">
        <v>526</v>
      </c>
      <c r="C22" s="38" t="s">
        <v>160</v>
      </c>
      <c r="D22" s="20">
        <f>COUNTIF((G22:M22),"&gt;0")</f>
        <v>5</v>
      </c>
      <c r="E22" s="36">
        <f>G22+H22+I22+J22+K22+L22+M22+O22+P22+N22</f>
        <v>111</v>
      </c>
      <c r="F22" s="36">
        <f>Q22+R22+S22+T22+U22+V22+W22+X22+Y22</f>
        <v>28</v>
      </c>
      <c r="G22" s="36">
        <v>16</v>
      </c>
      <c r="H22" s="36">
        <v>13</v>
      </c>
      <c r="I22" s="36">
        <v>15</v>
      </c>
      <c r="J22" s="36">
        <v>0</v>
      </c>
      <c r="K22" s="36">
        <v>45</v>
      </c>
      <c r="L22" s="36">
        <v>22</v>
      </c>
      <c r="M22" s="36">
        <v>0</v>
      </c>
      <c r="N22" s="47">
        <v>0</v>
      </c>
      <c r="O22" s="33">
        <f>0 - (SMALL((G22:M22),1))</f>
        <v>0</v>
      </c>
      <c r="P22" s="33">
        <f>0 - (SMALL((G22:M22),2))</f>
        <v>0</v>
      </c>
      <c r="Q22" s="48">
        <v>0</v>
      </c>
      <c r="R22" s="48">
        <v>7</v>
      </c>
      <c r="S22" s="48">
        <v>7</v>
      </c>
      <c r="T22" s="48">
        <v>0</v>
      </c>
      <c r="U22" s="48">
        <v>8</v>
      </c>
      <c r="V22" s="48">
        <v>6</v>
      </c>
      <c r="W22" s="48">
        <v>0</v>
      </c>
      <c r="X22" s="30">
        <f>0 - (SMALL((Q22:W22),1))</f>
        <v>0</v>
      </c>
      <c r="Y22" s="30">
        <f>0 - (SMALL((Q22:W22),2))</f>
        <v>0</v>
      </c>
      <c r="AA22" s="38">
        <f t="shared" si="0"/>
        <v>0</v>
      </c>
    </row>
    <row r="23" spans="1:27" s="38" customFormat="1" ht="11.25" customHeight="1">
      <c r="A23" s="55">
        <v>18</v>
      </c>
      <c r="B23" s="35" t="s">
        <v>378</v>
      </c>
      <c r="C23" s="35" t="s">
        <v>379</v>
      </c>
      <c r="D23" s="43">
        <f>COUNTIF((G23:M23),"&gt;0")</f>
        <v>5</v>
      </c>
      <c r="E23" s="36">
        <f>G23+H23+I23+J23+K23+L23+M23+O23+P23+N23</f>
        <v>101</v>
      </c>
      <c r="F23" s="36">
        <f>Q23+R23+S23+T23+U23+V23+W23+X23+Y23</f>
        <v>35</v>
      </c>
      <c r="G23" s="39">
        <v>0</v>
      </c>
      <c r="H23" s="39">
        <v>12</v>
      </c>
      <c r="I23" s="39">
        <v>8</v>
      </c>
      <c r="J23" s="39">
        <v>20</v>
      </c>
      <c r="K23" s="36">
        <v>29</v>
      </c>
      <c r="L23" s="36">
        <v>0</v>
      </c>
      <c r="M23" s="36">
        <v>26</v>
      </c>
      <c r="N23" s="47">
        <v>6</v>
      </c>
      <c r="O23" s="33">
        <f>0 - (SMALL((G23:M23),1))</f>
        <v>0</v>
      </c>
      <c r="P23" s="33">
        <f>0 - (SMALL((G23:M23),2))</f>
        <v>0</v>
      </c>
      <c r="Q23" s="48">
        <v>0</v>
      </c>
      <c r="R23" s="36">
        <v>7</v>
      </c>
      <c r="S23" s="36">
        <v>3</v>
      </c>
      <c r="T23" s="49">
        <v>10</v>
      </c>
      <c r="U23" s="36">
        <v>6</v>
      </c>
      <c r="V23" s="48">
        <v>0</v>
      </c>
      <c r="W23" s="36">
        <v>9</v>
      </c>
      <c r="X23" s="30">
        <f>0 - (SMALL((Q23:W23),1))</f>
        <v>0</v>
      </c>
      <c r="Y23" s="30">
        <f>0 - (SMALL((Q23:W23),2))</f>
        <v>0</v>
      </c>
      <c r="AA23" s="38">
        <f t="shared" si="0"/>
        <v>1</v>
      </c>
    </row>
    <row r="24" spans="1:27" s="38" customFormat="1" ht="11.25" customHeight="1">
      <c r="A24" s="55">
        <v>19</v>
      </c>
      <c r="B24" s="35" t="s">
        <v>530</v>
      </c>
      <c r="C24" s="35" t="s">
        <v>161</v>
      </c>
      <c r="D24" s="20">
        <f>COUNTIF((G24:M24),"&gt;0")</f>
        <v>2</v>
      </c>
      <c r="E24" s="36">
        <f>G24+H24+I24+J24+K24+L24+M24+O24+P24+N24</f>
        <v>96</v>
      </c>
      <c r="F24" s="36">
        <f>Q24+R24+S24+T24+U24+V24+W24+X24+Y24</f>
        <v>14</v>
      </c>
      <c r="G24" s="39">
        <v>0</v>
      </c>
      <c r="H24" s="36">
        <v>60</v>
      </c>
      <c r="I24" s="36">
        <v>36</v>
      </c>
      <c r="J24" s="36">
        <v>0</v>
      </c>
      <c r="K24" s="36">
        <v>0</v>
      </c>
      <c r="L24" s="36">
        <v>0</v>
      </c>
      <c r="M24" s="36">
        <v>0</v>
      </c>
      <c r="N24" s="47">
        <v>0</v>
      </c>
      <c r="O24" s="33">
        <f>0 - (SMALL((G24:M24),1))</f>
        <v>0</v>
      </c>
      <c r="P24" s="33">
        <f>0 - (SMALL((G24:M24),2))</f>
        <v>0</v>
      </c>
      <c r="Q24" s="48">
        <v>0</v>
      </c>
      <c r="R24" s="48">
        <v>7</v>
      </c>
      <c r="S24" s="48">
        <v>7</v>
      </c>
      <c r="T24" s="48">
        <v>0</v>
      </c>
      <c r="U24" s="48">
        <v>0</v>
      </c>
      <c r="V24" s="48">
        <v>0</v>
      </c>
      <c r="W24" s="48">
        <v>0</v>
      </c>
      <c r="X24" s="30">
        <f>0 - (SMALL((Q24:W24),1))</f>
        <v>0</v>
      </c>
      <c r="Y24" s="30">
        <f>0 - (SMALL((Q24:W24),2))</f>
        <v>0</v>
      </c>
      <c r="AA24" s="38">
        <f t="shared" si="0"/>
        <v>0</v>
      </c>
    </row>
    <row r="25" spans="1:27" s="38" customFormat="1" ht="11.25" customHeight="1">
      <c r="A25" s="55">
        <v>20</v>
      </c>
      <c r="B25" s="38" t="s">
        <v>218</v>
      </c>
      <c r="C25" s="38" t="s">
        <v>150</v>
      </c>
      <c r="D25" s="20">
        <f>COUNTIF((G25:M25),"&gt;0")</f>
        <v>2</v>
      </c>
      <c r="E25" s="36">
        <f>G25+H25+I25+J25+K25+L25+M25+O25+P25+N25</f>
        <v>86</v>
      </c>
      <c r="F25" s="36">
        <f>Q25+R25+S25+T25+U25+V25+W25+X25+Y25</f>
        <v>14</v>
      </c>
      <c r="G25" s="36">
        <v>50</v>
      </c>
      <c r="H25" s="36">
        <v>0</v>
      </c>
      <c r="I25" s="36">
        <v>36</v>
      </c>
      <c r="J25" s="36">
        <v>0</v>
      </c>
      <c r="K25" s="36">
        <v>0</v>
      </c>
      <c r="L25" s="36">
        <v>0</v>
      </c>
      <c r="M25" s="36">
        <v>0</v>
      </c>
      <c r="N25" s="47">
        <v>0</v>
      </c>
      <c r="O25" s="33">
        <f>0 - (SMALL((G25:M25),1))</f>
        <v>0</v>
      </c>
      <c r="P25" s="33">
        <f>0 - (SMALL((G25:M25),2))</f>
        <v>0</v>
      </c>
      <c r="Q25" s="48">
        <v>0</v>
      </c>
      <c r="R25" s="48">
        <v>7</v>
      </c>
      <c r="S25" s="48">
        <v>7</v>
      </c>
      <c r="T25" s="48">
        <v>0</v>
      </c>
      <c r="U25" s="48">
        <v>0</v>
      </c>
      <c r="V25" s="48">
        <v>0</v>
      </c>
      <c r="W25" s="48">
        <v>0</v>
      </c>
      <c r="X25" s="30">
        <f>0 - (SMALL((Q25:W25),1))</f>
        <v>0</v>
      </c>
      <c r="Y25" s="30">
        <f>0 - (SMALL((Q25:W25),2))</f>
        <v>0</v>
      </c>
      <c r="AA25" s="38">
        <f t="shared" si="0"/>
        <v>0</v>
      </c>
    </row>
    <row r="26" spans="1:27" s="38" customFormat="1" ht="11.25" customHeight="1">
      <c r="A26" s="55">
        <v>21</v>
      </c>
      <c r="B26" s="35" t="s">
        <v>533</v>
      </c>
      <c r="C26" s="35" t="s">
        <v>161</v>
      </c>
      <c r="D26" s="43">
        <f>COUNTIF((G26:M26),"&gt;0")</f>
        <v>2</v>
      </c>
      <c r="E26" s="36">
        <f>G26+H26+I26+J26+K26+L26+M26+O26+P26+N26</f>
        <v>72</v>
      </c>
      <c r="F26" s="36">
        <f>Q26+R26+S26+T26+U26+V26+W26+X26+Y26</f>
        <v>14</v>
      </c>
      <c r="G26" s="39">
        <v>0</v>
      </c>
      <c r="H26" s="36">
        <v>32</v>
      </c>
      <c r="I26" s="36">
        <v>40</v>
      </c>
      <c r="J26" s="36">
        <v>0</v>
      </c>
      <c r="K26" s="36">
        <v>0</v>
      </c>
      <c r="L26" s="36">
        <v>0</v>
      </c>
      <c r="M26" s="36">
        <v>0</v>
      </c>
      <c r="N26" s="47">
        <v>0</v>
      </c>
      <c r="O26" s="33">
        <f>0 - (SMALL((G26:M26),1))</f>
        <v>0</v>
      </c>
      <c r="P26" s="33">
        <f>0 - (SMALL((G26:M26),2))</f>
        <v>0</v>
      </c>
      <c r="Q26" s="48">
        <v>0</v>
      </c>
      <c r="R26" s="48">
        <v>7</v>
      </c>
      <c r="S26" s="48">
        <v>7</v>
      </c>
      <c r="T26" s="48">
        <v>0</v>
      </c>
      <c r="U26" s="48">
        <v>0</v>
      </c>
      <c r="V26" s="48">
        <v>0</v>
      </c>
      <c r="W26" s="48">
        <v>0</v>
      </c>
      <c r="X26" s="30">
        <f>0 - (SMALL((Q26:W26),1))</f>
        <v>0</v>
      </c>
      <c r="Y26" s="30">
        <f>0 - (SMALL((Q26:W26),2))</f>
        <v>0</v>
      </c>
      <c r="AA26" s="38">
        <f t="shared" si="0"/>
        <v>0</v>
      </c>
    </row>
    <row r="27" spans="1:27" s="38" customFormat="1" ht="11.25" customHeight="1">
      <c r="A27" s="55">
        <v>22</v>
      </c>
      <c r="B27" s="38" t="s">
        <v>223</v>
      </c>
      <c r="C27" s="38" t="s">
        <v>64</v>
      </c>
      <c r="D27" s="20">
        <f>COUNTIF((G27:M27),"&gt;0")</f>
        <v>2</v>
      </c>
      <c r="E27" s="36">
        <f>G27+H27+I27+J27+K27+L27+M27+O27+P27+N27</f>
        <v>65</v>
      </c>
      <c r="F27" s="36">
        <f>Q27+R27+S27+T27+U27+V27+W27+X27+Y27</f>
        <v>13</v>
      </c>
      <c r="G27" s="36">
        <v>29</v>
      </c>
      <c r="H27" s="36">
        <v>0</v>
      </c>
      <c r="I27" s="36">
        <v>0</v>
      </c>
      <c r="J27" s="36">
        <v>36</v>
      </c>
      <c r="K27" s="36">
        <v>0</v>
      </c>
      <c r="L27" s="36">
        <v>0</v>
      </c>
      <c r="M27" s="36">
        <v>0</v>
      </c>
      <c r="N27" s="47">
        <v>0</v>
      </c>
      <c r="O27" s="33">
        <f>0 - (SMALL((G27:M27),1))</f>
        <v>0</v>
      </c>
      <c r="P27" s="33">
        <f>0 - (SMALL((G27:M27),2))</f>
        <v>0</v>
      </c>
      <c r="Q27" s="48">
        <v>6</v>
      </c>
      <c r="R27" s="48">
        <v>0</v>
      </c>
      <c r="S27" s="48">
        <v>0</v>
      </c>
      <c r="T27" s="48">
        <v>7</v>
      </c>
      <c r="U27" s="48">
        <v>0</v>
      </c>
      <c r="V27" s="48">
        <v>0</v>
      </c>
      <c r="W27" s="48">
        <v>0</v>
      </c>
      <c r="X27" s="30">
        <f>0 - (SMALL((Q27:W27),1))</f>
        <v>0</v>
      </c>
      <c r="Y27" s="30">
        <f>0 - (SMALL((Q27:W27),2))</f>
        <v>0</v>
      </c>
      <c r="AA27" s="38">
        <f t="shared" si="0"/>
        <v>0</v>
      </c>
    </row>
    <row r="28" spans="1:27" s="38" customFormat="1" ht="11.25" customHeight="1">
      <c r="A28" s="55">
        <v>23</v>
      </c>
      <c r="B28" s="38" t="s">
        <v>217</v>
      </c>
      <c r="C28" s="38" t="s">
        <v>150</v>
      </c>
      <c r="D28" s="20">
        <f>COUNTIF((G28:M28),"&gt;0")</f>
        <v>1</v>
      </c>
      <c r="E28" s="36">
        <f>G28+H28+I28+J28+K28+L28+M28+O28+P28+N28</f>
        <v>60</v>
      </c>
      <c r="F28" s="36">
        <f>Q28+R28+S28+T28+U28+V28+W28+X28+Y28</f>
        <v>14</v>
      </c>
      <c r="G28" s="36">
        <v>60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47">
        <v>0</v>
      </c>
      <c r="O28" s="33">
        <f>0 - (SMALL((G28:M28),1))</f>
        <v>0</v>
      </c>
      <c r="P28" s="33">
        <f>0 - (SMALL((G28:M28),2))</f>
        <v>0</v>
      </c>
      <c r="Q28" s="48">
        <v>0</v>
      </c>
      <c r="R28" s="48">
        <v>7</v>
      </c>
      <c r="S28" s="48">
        <v>7</v>
      </c>
      <c r="T28" s="48">
        <v>0</v>
      </c>
      <c r="U28" s="48">
        <v>0</v>
      </c>
      <c r="V28" s="48">
        <v>0</v>
      </c>
      <c r="W28" s="48">
        <v>0</v>
      </c>
      <c r="X28" s="30">
        <f>0 - (SMALL((Q28:W28),1))</f>
        <v>0</v>
      </c>
      <c r="Y28" s="30">
        <f>0 - (SMALL((Q28:W28),2))</f>
        <v>0</v>
      </c>
      <c r="AA28" s="38">
        <f t="shared" si="0"/>
        <v>0</v>
      </c>
    </row>
    <row r="29" spans="1:27" s="38" customFormat="1" ht="11.25" customHeight="1">
      <c r="A29" s="55">
        <v>24</v>
      </c>
      <c r="B29" s="35" t="s">
        <v>536</v>
      </c>
      <c r="C29" s="35" t="s">
        <v>161</v>
      </c>
      <c r="D29" s="43">
        <f>COUNTIF((G29:M29),"&gt;0")</f>
        <v>3</v>
      </c>
      <c r="E29" s="36">
        <f>G29+H29+I29+J29+K29+L29+M29+O29+P29+N29</f>
        <v>58</v>
      </c>
      <c r="F29" s="36">
        <f>Q29+R29+S29+T29+U29+V29+W29+X29+Y29</f>
        <v>18</v>
      </c>
      <c r="G29" s="39">
        <v>0</v>
      </c>
      <c r="H29" s="36">
        <v>20</v>
      </c>
      <c r="I29" s="36">
        <v>0</v>
      </c>
      <c r="J29" s="36">
        <v>0</v>
      </c>
      <c r="K29" s="36">
        <v>0</v>
      </c>
      <c r="L29" s="36">
        <v>18</v>
      </c>
      <c r="M29" s="36">
        <v>18</v>
      </c>
      <c r="N29" s="47">
        <v>2</v>
      </c>
      <c r="O29" s="33">
        <f>0 - (SMALL((G29:M29),1))</f>
        <v>0</v>
      </c>
      <c r="P29" s="33">
        <f>0 - (SMALL((G29:M29),2))</f>
        <v>0</v>
      </c>
      <c r="Q29" s="48">
        <v>0</v>
      </c>
      <c r="R29" s="48">
        <v>7</v>
      </c>
      <c r="S29" s="48">
        <v>7</v>
      </c>
      <c r="T29" s="48">
        <v>0</v>
      </c>
      <c r="U29" s="48">
        <v>0</v>
      </c>
      <c r="V29" s="48">
        <v>2</v>
      </c>
      <c r="W29" s="48">
        <v>2</v>
      </c>
      <c r="X29" s="30">
        <f>0 - (SMALL((Q29:W29),1))</f>
        <v>0</v>
      </c>
      <c r="Y29" s="30">
        <f>0 - (SMALL((Q29:W29),2))</f>
        <v>0</v>
      </c>
      <c r="AA29" s="38">
        <f t="shared" si="0"/>
        <v>0</v>
      </c>
    </row>
    <row r="30" spans="1:27" s="38" customFormat="1" ht="11.25" customHeight="1">
      <c r="A30" s="55">
        <v>25</v>
      </c>
      <c r="B30" s="35" t="s">
        <v>534</v>
      </c>
      <c r="C30" s="35" t="s">
        <v>532</v>
      </c>
      <c r="D30" s="43">
        <f>COUNTIF((G30:M30),"&gt;0")</f>
        <v>3</v>
      </c>
      <c r="E30" s="36">
        <f>G30+H30+I30+J30+K30+L30+M30+O30+P30+N30</f>
        <v>51</v>
      </c>
      <c r="F30" s="36">
        <f>Q30+R30+S30+T30+U30+V30+W30+X30+Y30</f>
        <v>15</v>
      </c>
      <c r="G30" s="39">
        <v>0</v>
      </c>
      <c r="H30" s="36">
        <v>24</v>
      </c>
      <c r="I30" s="36">
        <v>10</v>
      </c>
      <c r="J30" s="36">
        <v>0</v>
      </c>
      <c r="K30" s="36">
        <v>0</v>
      </c>
      <c r="L30" s="36">
        <v>0</v>
      </c>
      <c r="M30" s="36">
        <v>16</v>
      </c>
      <c r="N30" s="47">
        <v>1</v>
      </c>
      <c r="O30" s="33">
        <f>0 - (SMALL((G30:M30),1))</f>
        <v>0</v>
      </c>
      <c r="P30" s="33">
        <f>0 - (SMALL((G30:M30),2))</f>
        <v>0</v>
      </c>
      <c r="Q30" s="48">
        <v>0</v>
      </c>
      <c r="R30" s="48">
        <v>7</v>
      </c>
      <c r="S30" s="48">
        <v>7</v>
      </c>
      <c r="T30" s="48">
        <v>0</v>
      </c>
      <c r="U30" s="48">
        <v>0</v>
      </c>
      <c r="V30" s="48">
        <v>0</v>
      </c>
      <c r="W30" s="36">
        <v>1</v>
      </c>
      <c r="X30" s="30">
        <f>0 - (SMALL((Q30:W30),1))</f>
        <v>0</v>
      </c>
      <c r="Y30" s="30">
        <f>0 - (SMALL((Q30:W30),2))</f>
        <v>0</v>
      </c>
      <c r="AA30" s="38">
        <f t="shared" si="0"/>
        <v>0</v>
      </c>
    </row>
    <row r="31" spans="1:27" s="38" customFormat="1" ht="11.25" customHeight="1">
      <c r="A31" s="55">
        <v>26</v>
      </c>
      <c r="B31" s="38" t="s">
        <v>221</v>
      </c>
      <c r="C31" s="38" t="s">
        <v>242</v>
      </c>
      <c r="D31" s="20">
        <f>COUNTIF((G31:M31),"&gt;0")</f>
        <v>1</v>
      </c>
      <c r="E31" s="36">
        <f>G31+H31+I31+J31+K31+L31+M31+O31+P31+N31</f>
        <v>36</v>
      </c>
      <c r="F31" s="36">
        <f>Q31+R31+S31+T31+U31+V31+W31+X31+Y31</f>
        <v>14</v>
      </c>
      <c r="G31" s="36">
        <v>36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47">
        <v>0</v>
      </c>
      <c r="O31" s="33">
        <f>0 - (SMALL((G31:M31),1))</f>
        <v>0</v>
      </c>
      <c r="P31" s="33">
        <f>0 - (SMALL((G31:M31),2))</f>
        <v>0</v>
      </c>
      <c r="Q31" s="48">
        <v>0</v>
      </c>
      <c r="R31" s="48">
        <v>7</v>
      </c>
      <c r="S31" s="48">
        <v>7</v>
      </c>
      <c r="T31" s="48">
        <v>0</v>
      </c>
      <c r="U31" s="48">
        <v>0</v>
      </c>
      <c r="V31" s="48">
        <v>0</v>
      </c>
      <c r="W31" s="48">
        <v>0</v>
      </c>
      <c r="X31" s="30">
        <f>0 - (SMALL((Q31:W31),1))</f>
        <v>0</v>
      </c>
      <c r="Y31" s="30">
        <f>0 - (SMALL((Q31:W31),2))</f>
        <v>0</v>
      </c>
      <c r="AA31" s="38">
        <f t="shared" si="0"/>
        <v>0</v>
      </c>
    </row>
    <row r="32" spans="1:27" s="38" customFormat="1" ht="11.25" customHeight="1">
      <c r="A32" s="55">
        <v>27</v>
      </c>
      <c r="B32" s="35" t="s">
        <v>380</v>
      </c>
      <c r="C32" s="35" t="s">
        <v>304</v>
      </c>
      <c r="D32" s="43">
        <f>COUNTIF((G32:M32),"&gt;0")</f>
        <v>3</v>
      </c>
      <c r="E32" s="36">
        <f>G32+H32+I32+J32+K32+L32+M32+O32+P32+N32</f>
        <v>32</v>
      </c>
      <c r="F32" s="36">
        <f>Q32+R32+S32+T32+U32+V32+W32+X32+Y32</f>
        <v>17</v>
      </c>
      <c r="G32" s="39">
        <v>0</v>
      </c>
      <c r="H32" s="36">
        <v>11</v>
      </c>
      <c r="I32" s="36">
        <v>7</v>
      </c>
      <c r="J32" s="36">
        <v>14</v>
      </c>
      <c r="K32" s="36">
        <v>0</v>
      </c>
      <c r="L32" s="36">
        <v>0</v>
      </c>
      <c r="M32" s="36">
        <v>0</v>
      </c>
      <c r="N32" s="47">
        <v>0</v>
      </c>
      <c r="O32" s="33">
        <f>0 - (SMALL((G32:M32),1))</f>
        <v>0</v>
      </c>
      <c r="P32" s="33">
        <f>0 - (SMALL((G32:M32),2))</f>
        <v>0</v>
      </c>
      <c r="Q32" s="48">
        <v>0</v>
      </c>
      <c r="R32" s="48">
        <v>8</v>
      </c>
      <c r="S32" s="48">
        <v>4</v>
      </c>
      <c r="T32" s="48">
        <v>5</v>
      </c>
      <c r="U32" s="48">
        <v>0</v>
      </c>
      <c r="V32" s="48">
        <v>0</v>
      </c>
      <c r="W32" s="48">
        <v>0</v>
      </c>
      <c r="X32" s="30">
        <f>0 - (SMALL((Q32:W32),1))</f>
        <v>0</v>
      </c>
      <c r="Y32" s="30">
        <f>0 - (SMALL((Q32:W32),2))</f>
        <v>0</v>
      </c>
      <c r="AA32" s="38">
        <f t="shared" si="0"/>
        <v>0</v>
      </c>
    </row>
    <row r="33" spans="1:27" s="38" customFormat="1" ht="11.25" customHeight="1">
      <c r="A33" s="55">
        <v>28</v>
      </c>
      <c r="B33" s="38" t="s">
        <v>527</v>
      </c>
      <c r="C33" s="38" t="s">
        <v>28</v>
      </c>
      <c r="D33" s="20">
        <f>COUNTIF((G33:M33),"&gt;0")</f>
        <v>2</v>
      </c>
      <c r="E33" s="36">
        <f>G33+H33+I33+J33+K33+L33+M33+O33+P33+N33</f>
        <v>30</v>
      </c>
      <c r="F33" s="36">
        <f>Q33+R33+S33+T33+U33+V33+W33+X33+Y33</f>
        <v>11</v>
      </c>
      <c r="G33" s="36">
        <v>15</v>
      </c>
      <c r="H33" s="36">
        <v>0</v>
      </c>
      <c r="I33" s="36">
        <v>0</v>
      </c>
      <c r="J33" s="36">
        <v>15</v>
      </c>
      <c r="K33" s="36">
        <v>0</v>
      </c>
      <c r="L33" s="36">
        <v>0</v>
      </c>
      <c r="M33" s="36">
        <v>0</v>
      </c>
      <c r="N33" s="47">
        <v>0</v>
      </c>
      <c r="O33" s="33">
        <f>0 - (SMALL((G33:M33),1))</f>
        <v>0</v>
      </c>
      <c r="P33" s="33">
        <f>0 - (SMALL((G33:M33),2))</f>
        <v>0</v>
      </c>
      <c r="Q33" s="48">
        <v>7</v>
      </c>
      <c r="R33" s="48">
        <v>0</v>
      </c>
      <c r="S33" s="48">
        <v>0</v>
      </c>
      <c r="T33" s="48">
        <v>4</v>
      </c>
      <c r="U33" s="48">
        <v>0</v>
      </c>
      <c r="V33" s="48">
        <v>0</v>
      </c>
      <c r="W33" s="48">
        <v>0</v>
      </c>
      <c r="X33" s="30">
        <f>0 - (SMALL((Q33:W33),1))</f>
        <v>0</v>
      </c>
      <c r="Y33" s="30">
        <f>0 - (SMALL((Q33:W33),2))</f>
        <v>0</v>
      </c>
      <c r="AA33" s="38">
        <f t="shared" si="0"/>
        <v>0</v>
      </c>
    </row>
    <row r="34" spans="1:27" s="38" customFormat="1" ht="11.25" customHeight="1">
      <c r="A34" s="55">
        <v>29</v>
      </c>
      <c r="B34" s="35" t="s">
        <v>320</v>
      </c>
      <c r="C34" s="35" t="s">
        <v>149</v>
      </c>
      <c r="D34" s="43">
        <f>COUNTIF((G34:M34),"&gt;0")</f>
        <v>2</v>
      </c>
      <c r="E34" s="36">
        <f>G34+H34+I34+J34+K34+L34+M34+O34+P34+N34</f>
        <v>29</v>
      </c>
      <c r="F34" s="36">
        <f>Q34+R34+S34+T34+U34+V34+W34+X34+Y34</f>
        <v>11</v>
      </c>
      <c r="G34" s="39">
        <v>0</v>
      </c>
      <c r="H34" s="39">
        <v>0</v>
      </c>
      <c r="I34" s="39">
        <v>13</v>
      </c>
      <c r="J34" s="39">
        <v>16</v>
      </c>
      <c r="K34" s="36">
        <v>0</v>
      </c>
      <c r="L34" s="36">
        <v>0</v>
      </c>
      <c r="M34" s="36">
        <v>0</v>
      </c>
      <c r="N34" s="47">
        <v>0</v>
      </c>
      <c r="O34" s="33">
        <f>0 - (SMALL((G34:M34),1))</f>
        <v>0</v>
      </c>
      <c r="P34" s="33">
        <f>0 - (SMALL((G34:M34),2))</f>
        <v>0</v>
      </c>
      <c r="Q34" s="36">
        <v>0</v>
      </c>
      <c r="R34" s="36">
        <v>0</v>
      </c>
      <c r="S34" s="36">
        <v>5</v>
      </c>
      <c r="T34" s="49">
        <v>6</v>
      </c>
      <c r="U34" s="48">
        <v>0</v>
      </c>
      <c r="V34" s="48">
        <v>0</v>
      </c>
      <c r="W34" s="48">
        <v>0</v>
      </c>
      <c r="X34" s="30">
        <f>0 - (SMALL((Q34:W34),1))</f>
        <v>0</v>
      </c>
      <c r="Y34" s="30">
        <f>0 - (SMALL((Q34:W34),2))</f>
        <v>0</v>
      </c>
      <c r="AA34" s="38">
        <f t="shared" si="0"/>
        <v>0</v>
      </c>
    </row>
    <row r="35" spans="1:27" s="38" customFormat="1" ht="11.25" customHeight="1">
      <c r="A35" s="55">
        <v>30</v>
      </c>
      <c r="B35" s="35" t="s">
        <v>384</v>
      </c>
      <c r="C35" s="35" t="s">
        <v>154</v>
      </c>
      <c r="D35" s="43">
        <f>COUNTIF((G35:M35),"&gt;0")</f>
        <v>2</v>
      </c>
      <c r="E35" s="36">
        <f>G35+H35+I35+J35+K35+L35+M35+O35+P35+N35</f>
        <v>24</v>
      </c>
      <c r="F35" s="36">
        <f>Q35+R35+S35+T35+U35+V35+W35+X35+Y35</f>
        <v>19</v>
      </c>
      <c r="G35" s="39">
        <v>0</v>
      </c>
      <c r="H35" s="36">
        <v>8</v>
      </c>
      <c r="I35" s="36">
        <v>0</v>
      </c>
      <c r="J35" s="36">
        <v>0</v>
      </c>
      <c r="K35" s="36">
        <v>0</v>
      </c>
      <c r="L35" s="36">
        <v>16</v>
      </c>
      <c r="M35" s="36">
        <v>0</v>
      </c>
      <c r="N35" s="47">
        <v>0</v>
      </c>
      <c r="O35" s="33">
        <f>0 - (SMALL((G35:M35),1))</f>
        <v>0</v>
      </c>
      <c r="P35" s="33">
        <f>0 - (SMALL((G35:M35),2))</f>
        <v>0</v>
      </c>
      <c r="Q35" s="48">
        <v>0</v>
      </c>
      <c r="R35" s="48">
        <v>7</v>
      </c>
      <c r="S35" s="48">
        <v>7</v>
      </c>
      <c r="T35" s="48">
        <v>0</v>
      </c>
      <c r="U35" s="48">
        <v>0</v>
      </c>
      <c r="V35" s="48">
        <v>5</v>
      </c>
      <c r="W35" s="48">
        <v>0</v>
      </c>
      <c r="X35" s="30">
        <f>0 - (SMALL((Q35:W35),1))</f>
        <v>0</v>
      </c>
      <c r="Y35" s="30">
        <f>0 - (SMALL((Q35:W35),2))</f>
        <v>0</v>
      </c>
      <c r="AA35" s="38">
        <f t="shared" si="0"/>
        <v>0</v>
      </c>
    </row>
    <row r="36" spans="1:27" s="38" customFormat="1" ht="11.25" customHeight="1">
      <c r="A36" s="55">
        <v>31</v>
      </c>
      <c r="B36" s="35" t="s">
        <v>319</v>
      </c>
      <c r="C36" s="35" t="s">
        <v>318</v>
      </c>
      <c r="D36" s="43">
        <f>COUNTIF((G36:M36),"&gt;0")</f>
        <v>1</v>
      </c>
      <c r="E36" s="36">
        <f>G36+H36+I36+J36+K36+L36+M36+O36+P36+N36</f>
        <v>24</v>
      </c>
      <c r="F36" s="36">
        <f>Q36+R36+S36+T36+U36+V36+W36+X36+Y36</f>
        <v>14</v>
      </c>
      <c r="G36" s="36">
        <v>0</v>
      </c>
      <c r="H36" s="36">
        <v>0</v>
      </c>
      <c r="I36" s="36">
        <v>24</v>
      </c>
      <c r="J36" s="36">
        <v>0</v>
      </c>
      <c r="K36" s="36">
        <v>0</v>
      </c>
      <c r="L36" s="36">
        <v>0</v>
      </c>
      <c r="M36" s="36">
        <v>0</v>
      </c>
      <c r="N36" s="47">
        <v>0</v>
      </c>
      <c r="O36" s="33">
        <f>0 - (SMALL((G36:M36),1))</f>
        <v>0</v>
      </c>
      <c r="P36" s="33">
        <f>0 - (SMALL((G36:M36),2))</f>
        <v>0</v>
      </c>
      <c r="Q36" s="48">
        <v>0</v>
      </c>
      <c r="R36" s="48">
        <v>7</v>
      </c>
      <c r="S36" s="48">
        <v>7</v>
      </c>
      <c r="T36" s="48">
        <v>0</v>
      </c>
      <c r="U36" s="48">
        <v>0</v>
      </c>
      <c r="V36" s="48">
        <v>0</v>
      </c>
      <c r="W36" s="48">
        <v>0</v>
      </c>
      <c r="X36" s="30">
        <f>0 - (SMALL((Q36:W36),1))</f>
        <v>0</v>
      </c>
      <c r="Y36" s="30">
        <f>0 - (SMALL((Q36:W36),2))</f>
        <v>0</v>
      </c>
      <c r="AA36" s="38">
        <f t="shared" si="0"/>
        <v>0</v>
      </c>
    </row>
    <row r="37" spans="1:27" s="38" customFormat="1" ht="11.25" customHeight="1">
      <c r="A37" s="55">
        <v>32</v>
      </c>
      <c r="B37" s="38" t="s">
        <v>525</v>
      </c>
      <c r="C37" s="38" t="s">
        <v>146</v>
      </c>
      <c r="D37" s="43">
        <f>COUNTIF((G37:M37),"&gt;0")</f>
        <v>1</v>
      </c>
      <c r="E37" s="36">
        <f>G37+H37+I37+J37+K37+L37+M37+O37+P37+N37</f>
        <v>18</v>
      </c>
      <c r="F37" s="36">
        <f>Q37+R37+S37+T37+U37+V37+W37+X37+Y37</f>
        <v>14</v>
      </c>
      <c r="G37" s="36">
        <v>18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47">
        <v>0</v>
      </c>
      <c r="O37" s="33">
        <f>0 - (SMALL((G37:M37),1))</f>
        <v>0</v>
      </c>
      <c r="P37" s="33">
        <f>0 - (SMALL((G37:M37),2))</f>
        <v>0</v>
      </c>
      <c r="Q37" s="48">
        <v>0</v>
      </c>
      <c r="R37" s="48">
        <v>7</v>
      </c>
      <c r="S37" s="48">
        <v>7</v>
      </c>
      <c r="T37" s="48">
        <v>0</v>
      </c>
      <c r="U37" s="48">
        <v>0</v>
      </c>
      <c r="V37" s="48">
        <v>0</v>
      </c>
      <c r="W37" s="48">
        <v>0</v>
      </c>
      <c r="X37" s="30">
        <f>0 - (SMALL((Q37:W37),1))</f>
        <v>0</v>
      </c>
      <c r="Y37" s="30">
        <f>0 - (SMALL((Q37:W37),2))</f>
        <v>0</v>
      </c>
      <c r="AA37" s="38">
        <f t="shared" si="0"/>
        <v>0</v>
      </c>
    </row>
    <row r="38" spans="1:27" s="38" customFormat="1" ht="11.25" customHeight="1">
      <c r="A38" s="55">
        <v>33</v>
      </c>
      <c r="B38" s="38" t="s">
        <v>381</v>
      </c>
      <c r="C38" s="38" t="s">
        <v>382</v>
      </c>
      <c r="D38" s="20">
        <f>COUNTIF((G38:M38),"&gt;0")</f>
        <v>1</v>
      </c>
      <c r="E38" s="36">
        <f>G38+H38+I38+J38+K38+L38+M38+O38+P38+N38</f>
        <v>10</v>
      </c>
      <c r="F38" s="36">
        <f>Q38+R38+S38+T38+U38+V38+W38+X38+Y38</f>
        <v>14</v>
      </c>
      <c r="G38" s="39">
        <v>0</v>
      </c>
      <c r="H38" s="36">
        <v>10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47">
        <v>0</v>
      </c>
      <c r="O38" s="33">
        <f>0 - (SMALL((G38:M38),1))</f>
        <v>0</v>
      </c>
      <c r="P38" s="33">
        <f>0 - (SMALL((G38:M38),2))</f>
        <v>0</v>
      </c>
      <c r="Q38" s="48">
        <v>0</v>
      </c>
      <c r="R38" s="48">
        <v>7</v>
      </c>
      <c r="S38" s="48">
        <v>7</v>
      </c>
      <c r="T38" s="48">
        <v>0</v>
      </c>
      <c r="U38" s="48">
        <v>0</v>
      </c>
      <c r="V38" s="48">
        <v>0</v>
      </c>
      <c r="W38" s="48">
        <v>0</v>
      </c>
      <c r="X38" s="30">
        <f>0 - (SMALL((Q38:W38),1))</f>
        <v>0</v>
      </c>
      <c r="Y38" s="30">
        <f>0 - (SMALL((Q38:W38),2))</f>
        <v>0</v>
      </c>
      <c r="AA38" s="38">
        <f t="shared" si="0"/>
        <v>0</v>
      </c>
    </row>
    <row r="39" spans="1:27" ht="11.25" customHeight="1">
      <c r="A39" s="55">
        <v>34</v>
      </c>
      <c r="B39" s="35" t="s">
        <v>484</v>
      </c>
      <c r="C39" s="35" t="s">
        <v>304</v>
      </c>
      <c r="D39" s="43">
        <f>COUNTIF((G39:M39),"&gt;0")</f>
        <v>1</v>
      </c>
      <c r="E39" s="36">
        <f>G39+H39+I39+J39+K39+L39+M39+O39+P39+N39</f>
        <v>9</v>
      </c>
      <c r="F39" s="36">
        <f>Q39+R39+S39+T39+U39+V39+W39+X39+Y39</f>
        <v>14</v>
      </c>
      <c r="G39" s="36">
        <v>0</v>
      </c>
      <c r="H39" s="36">
        <v>0</v>
      </c>
      <c r="I39" s="36">
        <v>9</v>
      </c>
      <c r="J39" s="36">
        <v>0</v>
      </c>
      <c r="K39" s="36">
        <v>0</v>
      </c>
      <c r="L39" s="36">
        <v>0</v>
      </c>
      <c r="M39" s="36">
        <v>0</v>
      </c>
      <c r="N39" s="47">
        <v>0</v>
      </c>
      <c r="O39" s="33">
        <f>0 - (SMALL((G39:M39),1))</f>
        <v>0</v>
      </c>
      <c r="P39" s="33">
        <f>0 - (SMALL((G39:M39),2))</f>
        <v>0</v>
      </c>
      <c r="Q39" s="48">
        <v>0</v>
      </c>
      <c r="R39" s="48">
        <v>7</v>
      </c>
      <c r="S39" s="48">
        <v>7</v>
      </c>
      <c r="T39" s="48">
        <v>0</v>
      </c>
      <c r="U39" s="48">
        <v>0</v>
      </c>
      <c r="V39" s="48">
        <v>0</v>
      </c>
      <c r="W39" s="48">
        <v>0</v>
      </c>
      <c r="X39" s="30">
        <f>0 - (SMALL((Q39:W39),1))</f>
        <v>0</v>
      </c>
      <c r="Y39" s="30">
        <f>0 - (SMALL((Q39:W39),2))</f>
        <v>0</v>
      </c>
      <c r="AA39" s="38">
        <f t="shared" si="0"/>
        <v>0</v>
      </c>
    </row>
    <row r="40" spans="1:27" ht="11.25" customHeight="1">
      <c r="A40" s="55">
        <v>35</v>
      </c>
      <c r="B40" s="35" t="s">
        <v>383</v>
      </c>
      <c r="C40" s="35" t="s">
        <v>304</v>
      </c>
      <c r="D40" s="20">
        <f>COUNTIF((G40:M40),"&gt;0")</f>
        <v>1</v>
      </c>
      <c r="E40" s="36">
        <f>G40+H40+I40+J40+K40+L40+M40+O40+P40+N40</f>
        <v>9</v>
      </c>
      <c r="F40" s="36">
        <f>Q40+R40+S40+T40+U40+V40+W40+X40+Y40</f>
        <v>14</v>
      </c>
      <c r="G40" s="39">
        <v>0</v>
      </c>
      <c r="H40" s="36">
        <v>9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47">
        <v>0</v>
      </c>
      <c r="O40" s="33">
        <f>0 - (SMALL((G40:M40),1))</f>
        <v>0</v>
      </c>
      <c r="P40" s="33">
        <f>0 - (SMALL((G40:M40),2))</f>
        <v>0</v>
      </c>
      <c r="Q40" s="48">
        <v>0</v>
      </c>
      <c r="R40" s="48">
        <v>7</v>
      </c>
      <c r="S40" s="48">
        <v>7</v>
      </c>
      <c r="T40" s="48">
        <v>0</v>
      </c>
      <c r="U40" s="48">
        <v>0</v>
      </c>
      <c r="V40" s="48">
        <v>0</v>
      </c>
      <c r="W40" s="48">
        <v>0</v>
      </c>
      <c r="X40" s="30">
        <f>0 - (SMALL((Q40:W40),1))</f>
        <v>0</v>
      </c>
      <c r="Y40" s="30">
        <f>0 - (SMALL((Q40:W40),2))</f>
        <v>0</v>
      </c>
      <c r="AA40" s="38">
        <f t="shared" si="0"/>
        <v>0</v>
      </c>
    </row>
    <row r="41" spans="1:27" ht="11.25" customHeight="1">
      <c r="A41" s="55">
        <v>36</v>
      </c>
      <c r="B41" s="138"/>
      <c r="C41" s="35"/>
      <c r="D41" s="43">
        <f t="shared" ref="D41:D46" si="1">COUNTIF((G41:M41),"&gt;0")</f>
        <v>0</v>
      </c>
      <c r="E41" s="36" t="e">
        <f t="shared" ref="E41:E46" si="2">G41+H41+I41+J41+K41+L41+M41+O41+P41+N41</f>
        <v>#NUM!</v>
      </c>
      <c r="F41" s="36" t="e">
        <f t="shared" ref="F41" si="3">Q41+R41+S41+T41+U41+V41+W41+X41+Y41</f>
        <v>#NUM!</v>
      </c>
      <c r="G41" s="39"/>
      <c r="H41" s="39"/>
      <c r="I41" s="39"/>
      <c r="J41" s="39"/>
      <c r="K41" s="39"/>
      <c r="L41" s="36"/>
      <c r="M41" s="36"/>
      <c r="N41" s="47"/>
      <c r="O41" s="33" t="e">
        <f t="shared" ref="O41:O46" si="4">0 - (SMALL((G41:M41),1))</f>
        <v>#NUM!</v>
      </c>
      <c r="P41" s="33" t="e">
        <f t="shared" ref="P41:P46" si="5">0 - (SMALL((G41:M41),2))</f>
        <v>#NUM!</v>
      </c>
      <c r="Q41" s="36"/>
      <c r="R41" s="36"/>
      <c r="S41" s="36"/>
      <c r="T41" s="49"/>
      <c r="U41" s="36"/>
      <c r="V41" s="36"/>
      <c r="W41" s="36"/>
      <c r="X41" s="30" t="e">
        <f t="shared" ref="X41" si="6">0 - (SMALL((Q41:W41),1))</f>
        <v>#NUM!</v>
      </c>
      <c r="Y41" s="30" t="e">
        <f t="shared" ref="Y41" si="7">0 - (SMALL((Q41:W41),2))</f>
        <v>#NUM!</v>
      </c>
      <c r="AA41" s="38">
        <f t="shared" si="0"/>
        <v>0</v>
      </c>
    </row>
    <row r="42" spans="1:27" ht="11.25" customHeight="1">
      <c r="A42" s="55">
        <v>37</v>
      </c>
      <c r="B42" s="35"/>
      <c r="C42" s="35"/>
      <c r="D42" s="43">
        <f t="shared" si="1"/>
        <v>0</v>
      </c>
      <c r="E42" s="36" t="e">
        <f t="shared" si="2"/>
        <v>#NUM!</v>
      </c>
      <c r="F42" s="36" t="e">
        <f t="shared" ref="F42:F46" si="8">Q42+R42+S42+T42+U42+V42+W42+X42+Y42</f>
        <v>#NUM!</v>
      </c>
      <c r="G42" s="36"/>
      <c r="H42" s="36"/>
      <c r="I42" s="36"/>
      <c r="J42" s="36"/>
      <c r="K42" s="36"/>
      <c r="L42" s="36"/>
      <c r="M42" s="36"/>
      <c r="N42" s="47"/>
      <c r="O42" s="33" t="e">
        <f t="shared" si="4"/>
        <v>#NUM!</v>
      </c>
      <c r="P42" s="33" t="e">
        <f t="shared" si="5"/>
        <v>#NUM!</v>
      </c>
      <c r="Q42" s="48"/>
      <c r="R42" s="48"/>
      <c r="S42" s="48"/>
      <c r="T42" s="48"/>
      <c r="U42" s="48"/>
      <c r="V42" s="48"/>
      <c r="W42" s="48"/>
      <c r="X42" s="30" t="e">
        <f t="shared" ref="X42:X46" si="9">0 - (SMALL((Q42:W42),1))</f>
        <v>#NUM!</v>
      </c>
      <c r="Y42" s="30" t="e">
        <f t="shared" ref="Y42:Y46" si="10">0 - (SMALL((Q42:W42),2))</f>
        <v>#NUM!</v>
      </c>
      <c r="AA42" s="38">
        <f t="shared" si="0"/>
        <v>0</v>
      </c>
    </row>
    <row r="43" spans="1:27" ht="11.25" customHeight="1">
      <c r="A43" s="55">
        <v>38</v>
      </c>
      <c r="B43" s="35"/>
      <c r="C43" s="35"/>
      <c r="D43" s="43">
        <f t="shared" si="1"/>
        <v>0</v>
      </c>
      <c r="E43" s="36" t="e">
        <f t="shared" si="2"/>
        <v>#NUM!</v>
      </c>
      <c r="F43" s="36" t="e">
        <f t="shared" si="8"/>
        <v>#NUM!</v>
      </c>
      <c r="G43" s="39"/>
      <c r="H43" s="39"/>
      <c r="I43" s="39"/>
      <c r="J43" s="39"/>
      <c r="K43" s="39"/>
      <c r="L43" s="36"/>
      <c r="M43" s="36"/>
      <c r="N43" s="47"/>
      <c r="O43" s="33" t="e">
        <f t="shared" si="4"/>
        <v>#NUM!</v>
      </c>
      <c r="P43" s="33" t="e">
        <f t="shared" si="5"/>
        <v>#NUM!</v>
      </c>
      <c r="Q43" s="36"/>
      <c r="R43" s="36"/>
      <c r="S43" s="36"/>
      <c r="T43" s="39"/>
      <c r="U43" s="36"/>
      <c r="V43" s="36"/>
      <c r="W43" s="36"/>
      <c r="X43" s="30" t="e">
        <f t="shared" si="9"/>
        <v>#NUM!</v>
      </c>
      <c r="Y43" s="30" t="e">
        <f t="shared" si="10"/>
        <v>#NUM!</v>
      </c>
      <c r="AA43" s="38">
        <f t="shared" si="0"/>
        <v>0</v>
      </c>
    </row>
    <row r="44" spans="1:27" ht="11.25" customHeight="1">
      <c r="A44" s="55">
        <v>39</v>
      </c>
      <c r="B44" s="35"/>
      <c r="C44" s="35"/>
      <c r="D44" s="43">
        <f t="shared" si="1"/>
        <v>0</v>
      </c>
      <c r="E44" s="36" t="e">
        <f t="shared" si="2"/>
        <v>#NUM!</v>
      </c>
      <c r="F44" s="36" t="e">
        <f t="shared" si="8"/>
        <v>#NUM!</v>
      </c>
      <c r="G44" s="36"/>
      <c r="H44" s="36"/>
      <c r="I44" s="36"/>
      <c r="J44" s="36"/>
      <c r="K44" s="36"/>
      <c r="L44" s="36"/>
      <c r="M44" s="36"/>
      <c r="N44" s="47"/>
      <c r="O44" s="33" t="e">
        <f t="shared" si="4"/>
        <v>#NUM!</v>
      </c>
      <c r="P44" s="33" t="e">
        <f t="shared" si="5"/>
        <v>#NUM!</v>
      </c>
      <c r="Q44" s="48"/>
      <c r="R44" s="48"/>
      <c r="S44" s="48"/>
      <c r="T44" s="48"/>
      <c r="U44" s="48"/>
      <c r="V44" s="48"/>
      <c r="W44" s="48"/>
      <c r="X44" s="30" t="e">
        <f t="shared" si="9"/>
        <v>#NUM!</v>
      </c>
      <c r="Y44" s="30" t="e">
        <f t="shared" si="10"/>
        <v>#NUM!</v>
      </c>
      <c r="AA44" s="38">
        <f t="shared" si="0"/>
        <v>0</v>
      </c>
    </row>
    <row r="45" spans="1:27" ht="11.25" customHeight="1">
      <c r="A45" s="55">
        <v>40</v>
      </c>
      <c r="B45" s="35"/>
      <c r="C45" s="35"/>
      <c r="D45" s="43">
        <f t="shared" si="1"/>
        <v>0</v>
      </c>
      <c r="E45" s="36" t="e">
        <f t="shared" si="2"/>
        <v>#NUM!</v>
      </c>
      <c r="F45" s="36" t="e">
        <f t="shared" si="8"/>
        <v>#NUM!</v>
      </c>
      <c r="G45" s="39"/>
      <c r="H45" s="39"/>
      <c r="I45" s="39"/>
      <c r="J45" s="39"/>
      <c r="K45" s="39"/>
      <c r="L45" s="36"/>
      <c r="M45" s="36"/>
      <c r="N45" s="47"/>
      <c r="O45" s="33" t="e">
        <f t="shared" si="4"/>
        <v>#NUM!</v>
      </c>
      <c r="P45" s="33" t="e">
        <f t="shared" si="5"/>
        <v>#NUM!</v>
      </c>
      <c r="Q45" s="36"/>
      <c r="R45" s="36"/>
      <c r="S45" s="36"/>
      <c r="T45" s="39"/>
      <c r="U45" s="36"/>
      <c r="V45" s="36"/>
      <c r="W45" s="36"/>
      <c r="X45" s="33" t="e">
        <f t="shared" si="9"/>
        <v>#NUM!</v>
      </c>
      <c r="Y45" s="33" t="e">
        <f t="shared" si="10"/>
        <v>#NUM!</v>
      </c>
      <c r="AA45" s="38">
        <f t="shared" si="0"/>
        <v>0</v>
      </c>
    </row>
    <row r="46" spans="1:27" ht="11.25" customHeight="1">
      <c r="A46" s="55">
        <v>41</v>
      </c>
      <c r="B46" s="35"/>
      <c r="C46" s="35"/>
      <c r="D46" s="43">
        <f t="shared" si="1"/>
        <v>0</v>
      </c>
      <c r="E46" s="36" t="e">
        <f t="shared" si="2"/>
        <v>#NUM!</v>
      </c>
      <c r="F46" s="36" t="e">
        <f t="shared" si="8"/>
        <v>#NUM!</v>
      </c>
      <c r="G46" s="39"/>
      <c r="H46" s="36"/>
      <c r="I46" s="36"/>
      <c r="J46" s="36"/>
      <c r="K46" s="36"/>
      <c r="L46" s="36"/>
      <c r="M46" s="36"/>
      <c r="N46" s="47"/>
      <c r="O46" s="33" t="e">
        <f t="shared" si="4"/>
        <v>#NUM!</v>
      </c>
      <c r="P46" s="33" t="e">
        <f t="shared" si="5"/>
        <v>#NUM!</v>
      </c>
      <c r="Q46" s="48"/>
      <c r="R46" s="48"/>
      <c r="S46" s="48"/>
      <c r="T46" s="48"/>
      <c r="U46" s="48"/>
      <c r="V46" s="48"/>
      <c r="W46" s="48"/>
      <c r="X46" s="30" t="e">
        <f t="shared" si="9"/>
        <v>#NUM!</v>
      </c>
      <c r="Y46" s="30" t="e">
        <f t="shared" si="10"/>
        <v>#NUM!</v>
      </c>
      <c r="AA46" s="38">
        <f t="shared" si="0"/>
        <v>0</v>
      </c>
    </row>
    <row r="47" spans="1:27" ht="11.25" customHeight="1"/>
    <row r="48" spans="1:27" ht="11.25" customHeight="1"/>
    <row r="49" ht="11.25" customHeight="1"/>
  </sheetData>
  <sheetCalcPr fullCalcOnLoad="1"/>
  <sortState ref="B6:Y40">
    <sortCondition descending="1" ref="E7:E40"/>
    <sortCondition descending="1" ref="F7:F40"/>
  </sortState>
  <mergeCells count="2">
    <mergeCell ref="Q2:W2"/>
    <mergeCell ref="E3:F3"/>
  </mergeCells>
  <phoneticPr fontId="6" type="noConversion"/>
  <pageMargins left="0.75" right="0.75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Forside</vt:lpstr>
      <vt:lpstr>J 13</vt:lpstr>
      <vt:lpstr>J 14</vt:lpstr>
      <vt:lpstr>J 15</vt:lpstr>
      <vt:lpstr>J 16</vt:lpstr>
      <vt:lpstr>G 13</vt:lpstr>
      <vt:lpstr>G 14</vt:lpstr>
      <vt:lpstr>G 15</vt:lpstr>
      <vt:lpstr>G 16</vt:lpstr>
      <vt:lpstr>K 17</vt:lpstr>
      <vt:lpstr>K 18</vt:lpstr>
      <vt:lpstr>K 19</vt:lpstr>
      <vt:lpstr>K 20-21</vt:lpstr>
      <vt:lpstr>K Sr</vt:lpstr>
      <vt:lpstr>M 17</vt:lpstr>
      <vt:lpstr>M 18</vt:lpstr>
      <vt:lpstr>M 19</vt:lpstr>
      <vt:lpstr>M 20-21</vt:lpstr>
      <vt:lpstr>M Sr</vt:lpstr>
      <vt:lpstr>Poengberegning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Butikk</dc:creator>
  <cp:lastModifiedBy>Kjetil Værnes</cp:lastModifiedBy>
  <cp:lastPrinted>2015-03-22T19:52:53Z</cp:lastPrinted>
  <dcterms:created xsi:type="dcterms:W3CDTF">2008-12-29T20:19:42Z</dcterms:created>
  <dcterms:modified xsi:type="dcterms:W3CDTF">2015-03-24T15:53:45Z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